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defaultThemeVersion="124226"/>
  <mc:AlternateContent xmlns:mc="http://schemas.openxmlformats.org/markup-compatibility/2006">
    <mc:Choice Requires="x15">
      <x15ac:absPath xmlns:x15ac="http://schemas.microsoft.com/office/spreadsheetml/2010/11/ac" url="C:\Users\JosefChristen\LDK-CDCA KOLAS-COSAC\General Sekretariat LDK-KOLAS - Dokumente\0 Kommunikation GS LDK-KOLAS\Internetseite\Inhalte KOLAS-COSAC\Geschäfte\Landwirtschaftliches Bauen\"/>
    </mc:Choice>
  </mc:AlternateContent>
  <xr:revisionPtr revIDLastSave="0" documentId="8_{DCD52417-A919-423E-AFF1-D88B23AD952A}" xr6:coauthVersionLast="47" xr6:coauthVersionMax="47" xr10:uidLastSave="{00000000-0000-0000-0000-000000000000}"/>
  <bookViews>
    <workbookView xWindow="-110" yWindow="-110" windowWidth="25820" windowHeight="14020" xr2:uid="{00000000-000D-0000-FFFF-FFFF00000000}"/>
  </bookViews>
  <sheets>
    <sheet name="DB-TS-Kalkulation" sheetId="1" r:id="rId1"/>
    <sheet name="Tabelle2" sheetId="2" state="hidden" r:id="rId2"/>
  </sheets>
  <externalReferences>
    <externalReference r:id="rId3"/>
  </externalReferences>
  <definedNames>
    <definedName name="DatenForm">'[1]2020_2'!$A$9:$D$85</definedName>
    <definedName name="_xlnm.Print_Area" localSheetId="0">'DB-TS-Kalkulation'!$A$1:$H$139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H21" i="1"/>
  <c r="H25" i="1" l="1"/>
  <c r="D39" i="1" l="1"/>
  <c r="F54" i="1" l="1"/>
  <c r="F53" i="1"/>
  <c r="F52" i="1"/>
  <c r="H54" i="1" l="1"/>
  <c r="H53" i="1"/>
  <c r="H52" i="1"/>
  <c r="G49" i="1"/>
  <c r="H84" i="1"/>
  <c r="F84" i="1"/>
  <c r="H49" i="1" l="1"/>
  <c r="F49" i="1"/>
  <c r="D28" i="1" l="1"/>
  <c r="D27" i="1"/>
  <c r="D26" i="1"/>
  <c r="H28" i="1"/>
  <c r="H27" i="1"/>
  <c r="H26" i="1"/>
  <c r="H29" i="1" l="1"/>
  <c r="H32" i="1"/>
  <c r="H23" i="1"/>
  <c r="D25" i="1"/>
  <c r="D29" i="1" s="1"/>
  <c r="H91" i="1" l="1"/>
  <c r="G24" i="1"/>
  <c r="F88" i="1"/>
  <c r="F82" i="1"/>
  <c r="F79" i="1"/>
  <c r="F81" i="1"/>
  <c r="F83" i="1"/>
  <c r="F85" i="1"/>
  <c r="F86" i="1"/>
  <c r="F87" i="1"/>
  <c r="F90" i="1"/>
  <c r="F91" i="1"/>
  <c r="F92" i="1"/>
  <c r="F93" i="1"/>
  <c r="F94" i="1"/>
  <c r="F95" i="1"/>
  <c r="F96" i="1"/>
  <c r="F97" i="1"/>
  <c r="F98" i="1"/>
  <c r="F99" i="1"/>
  <c r="H81" i="1"/>
  <c r="H82" i="1"/>
  <c r="H83" i="1"/>
  <c r="H85" i="1"/>
  <c r="H86" i="1"/>
  <c r="H87" i="1"/>
  <c r="H88" i="1"/>
  <c r="H90" i="1"/>
  <c r="H92" i="1"/>
  <c r="H93" i="1"/>
  <c r="H94" i="1"/>
  <c r="H95" i="1"/>
  <c r="H96" i="1"/>
  <c r="H97" i="1"/>
  <c r="H98" i="1"/>
  <c r="H99" i="1"/>
  <c r="H79" i="1"/>
  <c r="F44" i="1"/>
  <c r="F45" i="1"/>
  <c r="F46" i="1"/>
  <c r="F47" i="1"/>
  <c r="F48" i="1"/>
  <c r="F50" i="1"/>
  <c r="F51" i="1"/>
  <c r="F55" i="1"/>
  <c r="F56" i="1"/>
  <c r="F57" i="1"/>
  <c r="F58" i="1"/>
  <c r="F59" i="1"/>
  <c r="F60" i="1"/>
  <c r="F61" i="1"/>
  <c r="F62" i="1"/>
  <c r="F63" i="1"/>
  <c r="F64" i="1"/>
  <c r="F65" i="1"/>
  <c r="F66" i="1"/>
  <c r="F67" i="1"/>
  <c r="F68" i="1"/>
  <c r="F43" i="1"/>
  <c r="H61" i="1"/>
  <c r="H62" i="1"/>
  <c r="H63" i="1"/>
  <c r="H64" i="1"/>
  <c r="H65" i="1"/>
  <c r="H66" i="1"/>
  <c r="H67" i="1"/>
  <c r="H68" i="1"/>
  <c r="H44" i="1"/>
  <c r="H45" i="1"/>
  <c r="H46" i="1"/>
  <c r="H47" i="1"/>
  <c r="H48" i="1"/>
  <c r="H50" i="1"/>
  <c r="H51" i="1"/>
  <c r="H55" i="1"/>
  <c r="H56" i="1"/>
  <c r="H57" i="1"/>
  <c r="H58" i="1"/>
  <c r="H59" i="1"/>
  <c r="H60" i="1"/>
  <c r="H43" i="1"/>
  <c r="F22" i="1"/>
  <c r="F23" i="1"/>
  <c r="F24" i="1"/>
  <c r="F32" i="1"/>
  <c r="F33" i="1"/>
  <c r="F34" i="1"/>
  <c r="F35" i="1"/>
  <c r="F36" i="1"/>
  <c r="F38" i="1"/>
  <c r="H38" i="1"/>
  <c r="H33" i="1"/>
  <c r="H34" i="1"/>
  <c r="H35" i="1"/>
  <c r="H36" i="1"/>
  <c r="H22" i="1"/>
  <c r="F100" i="1" l="1"/>
  <c r="E104" i="1" s="1"/>
  <c r="H100" i="1"/>
  <c r="B139" i="1" s="1"/>
  <c r="H70" i="1"/>
  <c r="F70" i="1"/>
  <c r="H39" i="1"/>
  <c r="E109" i="1" s="1"/>
  <c r="D30" i="1"/>
  <c r="F30" i="1" s="1"/>
  <c r="F39" i="1" s="1"/>
  <c r="C109" i="1" l="1"/>
  <c r="G109" i="1" s="1"/>
  <c r="C104" i="1"/>
  <c r="G104" i="1" s="1"/>
</calcChain>
</file>

<file path=xl/sharedStrings.xml><?xml version="1.0" encoding="utf-8"?>
<sst xmlns="http://schemas.openxmlformats.org/spreadsheetml/2006/main" count="145" uniqueCount="136">
  <si>
    <t xml:space="preserve">E-Mail: </t>
  </si>
  <si>
    <t xml:space="preserve">Zone: </t>
  </si>
  <si>
    <t>Deckungsbeitrag-/Trockensubstanz-Kalkulation gemäss Art. 36 RPV</t>
  </si>
  <si>
    <t>Ersteller: KOLAS-Arbeitsgruppe Bauen ausserhalb Bauzone</t>
  </si>
  <si>
    <t xml:space="preserve">Tel. / Natel: </t>
  </si>
  <si>
    <t>Höhe ü. M. :</t>
  </si>
  <si>
    <t>PLZ / Ort:</t>
  </si>
  <si>
    <t>Vorname:</t>
  </si>
  <si>
    <t>Kulturen</t>
  </si>
  <si>
    <t>DB gesamt</t>
  </si>
  <si>
    <t>TS-Potenzial</t>
  </si>
  <si>
    <t>gesamt</t>
  </si>
  <si>
    <t>ha</t>
  </si>
  <si>
    <t>Fr. / ha</t>
  </si>
  <si>
    <t>Fr.</t>
  </si>
  <si>
    <t>dt TS</t>
  </si>
  <si>
    <t>Gemüse</t>
  </si>
  <si>
    <t>Hauptfutterfläche</t>
  </si>
  <si>
    <t>NW KW SM</t>
  </si>
  <si>
    <t>GF Verkauf</t>
  </si>
  <si>
    <t>Dauerkulturen</t>
  </si>
  <si>
    <t>Obst</t>
  </si>
  <si>
    <t>Beeren</t>
  </si>
  <si>
    <t>Reben</t>
  </si>
  <si>
    <t>Kirschen</t>
  </si>
  <si>
    <t>Streue, Hecken etc.</t>
  </si>
  <si>
    <t>alle übrigen LN</t>
  </si>
  <si>
    <t xml:space="preserve">Total </t>
  </si>
  <si>
    <t xml:space="preserve">Fläche </t>
  </si>
  <si>
    <t>Silobetrieb:</t>
  </si>
  <si>
    <t>Ja</t>
  </si>
  <si>
    <t>Nein</t>
  </si>
  <si>
    <t>41 / Hügelzone</t>
  </si>
  <si>
    <t>31 / Talzone</t>
  </si>
  <si>
    <t>51 / Bergzone I</t>
  </si>
  <si>
    <t>52 / Bergzone II</t>
  </si>
  <si>
    <t>53 / Bergzone III</t>
  </si>
  <si>
    <t>54 / Bergzone IV</t>
  </si>
  <si>
    <t>61 / Sömmerungsgebiet</t>
  </si>
  <si>
    <t>Tierhaltung</t>
  </si>
  <si>
    <t>Raufutter</t>
  </si>
  <si>
    <t>Kühe ≥ 7000 kg</t>
  </si>
  <si>
    <t>Mutterkühe inkl. Kalb</t>
  </si>
  <si>
    <t>Jungvieh &gt; 2 Jahre /Stier</t>
  </si>
  <si>
    <t>Jungvieh 1-2 Jahre</t>
  </si>
  <si>
    <t>Fohlen</t>
  </si>
  <si>
    <t>Maultiere / Esel / Ponys</t>
  </si>
  <si>
    <t>Milchschafe</t>
  </si>
  <si>
    <t>Andere Schafe &gt;1J / Widder</t>
  </si>
  <si>
    <t>Jungschafe &lt; 1 Jahr</t>
  </si>
  <si>
    <t>Milchziegen</t>
  </si>
  <si>
    <t>Andere Ziegen &gt; 1 J / Bock</t>
  </si>
  <si>
    <t>Jungziegen &lt; 1 J</t>
  </si>
  <si>
    <t>Damhirsche</t>
  </si>
  <si>
    <t>Rothirsch</t>
  </si>
  <si>
    <t>Kälber Vollmilchmast</t>
  </si>
  <si>
    <t>Plätze</t>
  </si>
  <si>
    <t>Kälber Kombimast</t>
  </si>
  <si>
    <t>minus</t>
  </si>
  <si>
    <t>Total</t>
  </si>
  <si>
    <t>Stück</t>
  </si>
  <si>
    <t>TS-Bedarf</t>
  </si>
  <si>
    <t>Kraftfutter</t>
  </si>
  <si>
    <t>nicht. säug. Zuchtschweine &gt; 6 Mt</t>
  </si>
  <si>
    <t>Zuchteber</t>
  </si>
  <si>
    <t>abges. Ferkel bis 25 kg</t>
  </si>
  <si>
    <t>Remonten Mastschweine</t>
  </si>
  <si>
    <t>Abferkel-u.Aufzuchtb. in AFP 2 stufig</t>
  </si>
  <si>
    <t>Deck- u. Wartebetrieb in AFP 2 stufig</t>
  </si>
  <si>
    <t>Zuchthennen</t>
  </si>
  <si>
    <t>Legehennen</t>
  </si>
  <si>
    <t xml:space="preserve">Junghennen, -hähne u. Küken </t>
  </si>
  <si>
    <t>Truten jedes Alter</t>
  </si>
  <si>
    <t>Fische (pro Tonnen jährlich)</t>
  </si>
  <si>
    <t>Zibbe inkl. Remonte</t>
  </si>
  <si>
    <t>Mastkaninchen</t>
  </si>
  <si>
    <t>Ergebnis</t>
  </si>
  <si>
    <t>bodenabhängig</t>
  </si>
  <si>
    <t>bodenunabhängig</t>
  </si>
  <si>
    <t xml:space="preserve">Differenz </t>
  </si>
  <si>
    <t>Deckungsbeitrag</t>
  </si>
  <si>
    <t>Bedarf inkl. Aufstockung</t>
  </si>
  <si>
    <t>TS-Deckungsgrad</t>
  </si>
  <si>
    <t>TS-Bilanz</t>
  </si>
  <si>
    <t xml:space="preserve">Ort / Datum: </t>
  </si>
  <si>
    <t xml:space="preserve">Unterschrift: </t>
  </si>
  <si>
    <t xml:space="preserve">In die grauen Zellen sind die entsprechenden Betriebsdaten einzutragen. </t>
  </si>
  <si>
    <t>Die Einheitswerte können nicht verändert werden.</t>
  </si>
  <si>
    <t>Abkürzungen</t>
  </si>
  <si>
    <t>Anleitung</t>
  </si>
  <si>
    <t>grösser</t>
  </si>
  <si>
    <t>kleiner</t>
  </si>
  <si>
    <t xml:space="preserve"> </t>
  </si>
  <si>
    <t>Getr/KM/Raps</t>
  </si>
  <si>
    <t>offene Ackerfläche extensiv ohne SM</t>
  </si>
  <si>
    <t>offene Ackerfläche intensiv</t>
  </si>
  <si>
    <t>ZR/ Kart/Bohnen</t>
  </si>
  <si>
    <t>Hochstammobst</t>
  </si>
  <si>
    <t>Kälber 160 Tag - 1 Jahr</t>
  </si>
  <si>
    <t>Kälber &lt; 160 Tag</t>
  </si>
  <si>
    <t>Rinder zur Mast &gt; 160 Tag</t>
  </si>
  <si>
    <r>
      <t>Pouletmast (15 Stück / m</t>
    </r>
    <r>
      <rPr>
        <vertAlign val="superscript"/>
        <sz val="10"/>
        <color theme="1"/>
        <rFont val="Calibri"/>
        <family val="2"/>
        <scheme val="minor"/>
      </rPr>
      <t>2</t>
    </r>
    <r>
      <rPr>
        <sz val="10"/>
        <color theme="1"/>
        <rFont val="Calibri"/>
        <family val="2"/>
        <scheme val="minor"/>
      </rPr>
      <t>)</t>
    </r>
  </si>
  <si>
    <r>
      <t>Trutenaufzucht (12 Stück / m</t>
    </r>
    <r>
      <rPr>
        <vertAlign val="superscript"/>
        <sz val="10"/>
        <color theme="1"/>
        <rFont val="Calibri"/>
        <family val="2"/>
        <scheme val="minor"/>
      </rPr>
      <t>2</t>
    </r>
    <r>
      <rPr>
        <sz val="10"/>
        <color theme="1"/>
        <rFont val="Calibri"/>
        <family val="2"/>
        <scheme val="minor"/>
      </rPr>
      <t>)</t>
    </r>
  </si>
  <si>
    <r>
      <t>Trutenausmast (4 Stück / m</t>
    </r>
    <r>
      <rPr>
        <vertAlign val="superscript"/>
        <sz val="10"/>
        <color theme="1"/>
        <rFont val="Calibri"/>
        <family val="2"/>
        <scheme val="minor"/>
      </rPr>
      <t>2</t>
    </r>
    <r>
      <rPr>
        <sz val="10"/>
        <color theme="1"/>
        <rFont val="Calibri"/>
        <family val="2"/>
        <scheme val="minor"/>
      </rPr>
      <t>)</t>
    </r>
  </si>
  <si>
    <t>AFP = Arbeitsteilung Ferkelproduktion;  DB = Deckungsbeitrag; Getr = Getreide; GF = Grundfutter;  Kart = Kartoffeln; KW = Kunstwiesen; KM = Körnermais; LN = Landwirtschaftliche Nutzfläche; NW = Naturwiesen;  SM = Silomais; TS = Trockensubstanz; ZR = Zuckerrüben</t>
  </si>
  <si>
    <t xml:space="preserve">Angaben basieren auf: </t>
  </si>
  <si>
    <t>Bemerkungen:</t>
  </si>
  <si>
    <t>…………………………………………………………</t>
  </si>
  <si>
    <t>Alpabzug (Alp mehrjährig gesichert)</t>
  </si>
  <si>
    <t>Hauptfutterfläche anrechenbar</t>
  </si>
  <si>
    <t>Pferde</t>
  </si>
  <si>
    <t>Bei Bauten und Anlagen für die Haltung und Nutzung von Pferden ist Art. 16a Abs. 2 RPG resp. Art. 36 RPV (innere Auf-</t>
  </si>
  <si>
    <t xml:space="preserve">stockung) nicht anwendbar, da mit Art. 16abis RPG eine spezielle Norm zur Haltung und Nutzung von Pferden existiert. 
</t>
  </si>
  <si>
    <t>Kälber Milch Nebenprodukte</t>
  </si>
  <si>
    <t>Lohnaufzucht Rindvieh</t>
  </si>
  <si>
    <t>Bei Bedarf erhalten Sie weitere Auskünfte unter der Telefonnummer 041 728 55 58.</t>
  </si>
  <si>
    <t>Saugferkel</t>
  </si>
  <si>
    <t>Säug. Zuchtschweine</t>
  </si>
  <si>
    <t>TS-Potenzial pro Einheit/Jahr</t>
  </si>
  <si>
    <t>TS-Potenzial gesamt / Jahr</t>
  </si>
  <si>
    <t>Nachname:</t>
  </si>
  <si>
    <t>Betriebsname:</t>
  </si>
  <si>
    <t>DB/Einheit/ Jahr</t>
  </si>
  <si>
    <t>Betriebsnr.:</t>
  </si>
  <si>
    <t>Strasse:</t>
  </si>
  <si>
    <t>Standardmässig werden alle Tiere auf der 2. Seite der bodenunabhängigen Produktion zugerechnet. Insbesondere bei den Schweinen und beim Geflügel muss jeweils abgeklärt werden, ob die betriebseigenen oder die fremden Futtermittel überwiegen. Nur wenn die betriebseigenen Futtermittel überwiegen, dürfen die Deckungsbeiträge der bodenabhängigen Produktion zugerechnet werden.</t>
  </si>
  <si>
    <t>Abzug nach Pferden &gt; 900 Tage</t>
  </si>
  <si>
    <t>Abzug nach Pferden 180-900 Tage</t>
  </si>
  <si>
    <t>Pferde &gt; 900 Tage (alle Nutzungen)</t>
  </si>
  <si>
    <t>Pferde 180-900 Tage. (alle Nutzungen)</t>
  </si>
  <si>
    <t>Kühe &lt;7000kg+Wasserbüffel</t>
  </si>
  <si>
    <t>Zusätzliche freie Zeilen (1. Seite)</t>
  </si>
  <si>
    <t xml:space="preserve">Angaben in den freien Zeilen müssen immer mit den entsprechenden Berechnungsgrundlagen belegt werden. </t>
  </si>
  <si>
    <t>Diese Berechnungsgrundlagen müssen zusätzlich eingereicht werden.</t>
  </si>
  <si>
    <t>aktualisiert am 30.08.2023</t>
  </si>
  <si>
    <t>Version 3.006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</si>
</sst>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9" x14ac:knownFonts="1">
    <font>
      <sz val="10"/>
      <color theme="1"/>
      <name val="Arial"/>
      <family val="2"/>
    </font>
    <font>
      <b/>
      <sz val="10"/>
      <color theme="1"/>
      <name val="Arial"/>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Calibri"/>
      <family val="2"/>
    </font>
    <font>
      <sz val="12"/>
      <color theme="1"/>
      <name val="Arial"/>
      <family val="2"/>
    </font>
    <font>
      <sz val="9"/>
      <color theme="1"/>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3" fillId="0" borderId="0" applyBorder="0">
      <alignment horizontal="left"/>
      <protection locked="0"/>
    </xf>
    <xf numFmtId="164" fontId="3" fillId="0" borderId="0" applyBorder="0">
      <alignment horizontal="left"/>
      <protection locked="0"/>
    </xf>
    <xf numFmtId="164" fontId="3" fillId="0" borderId="11" applyAlignment="0">
      <protection locked="0"/>
    </xf>
  </cellStyleXfs>
  <cellXfs count="143">
    <xf numFmtId="0" fontId="0" fillId="0" borderId="0" xfId="0"/>
    <xf numFmtId="0" fontId="2" fillId="0" borderId="0" xfId="0" applyFont="1"/>
    <xf numFmtId="0" fontId="2" fillId="0" borderId="0" xfId="0" applyFont="1" applyAlignment="1">
      <alignment wrapText="1"/>
    </xf>
    <xf numFmtId="0" fontId="3" fillId="0" borderId="1" xfId="0" applyFont="1" applyBorder="1"/>
    <xf numFmtId="0" fontId="2" fillId="0" borderId="1" xfId="0" applyFont="1" applyBorder="1"/>
    <xf numFmtId="0" fontId="2" fillId="2" borderId="0" xfId="0" applyFont="1" applyFill="1"/>
    <xf numFmtId="0" fontId="3" fillId="0" borderId="5" xfId="0" applyFont="1" applyBorder="1"/>
    <xf numFmtId="0" fontId="2" fillId="0" borderId="6" xfId="0" applyFont="1" applyBorder="1"/>
    <xf numFmtId="0" fontId="0" fillId="2" borderId="0" xfId="0" applyFill="1"/>
    <xf numFmtId="2" fontId="2" fillId="2" borderId="0" xfId="0" applyNumberFormat="1" applyFont="1" applyFill="1" applyAlignment="1">
      <alignment horizontal="center"/>
    </xf>
    <xf numFmtId="2" fontId="0" fillId="2" borderId="0" xfId="0" applyNumberFormat="1" applyFill="1"/>
    <xf numFmtId="0" fontId="2" fillId="0" borderId="7" xfId="0" applyFont="1" applyBorder="1"/>
    <xf numFmtId="0" fontId="2" fillId="0" borderId="8" xfId="0" applyFont="1" applyBorder="1"/>
    <xf numFmtId="0" fontId="4" fillId="2" borderId="10" xfId="0" applyFont="1" applyFill="1" applyBorder="1"/>
    <xf numFmtId="0" fontId="2" fillId="2" borderId="11" xfId="0" applyFont="1" applyFill="1" applyBorder="1"/>
    <xf numFmtId="0" fontId="2" fillId="2" borderId="12" xfId="0" applyFont="1" applyFill="1" applyBorder="1"/>
    <xf numFmtId="0" fontId="2" fillId="2" borderId="8" xfId="0" applyFont="1" applyFill="1" applyBorder="1"/>
    <xf numFmtId="0" fontId="2" fillId="2" borderId="13" xfId="0" applyFont="1" applyFill="1" applyBorder="1"/>
    <xf numFmtId="0" fontId="2" fillId="2" borderId="9" xfId="0" applyFont="1" applyFill="1" applyBorder="1"/>
    <xf numFmtId="0" fontId="2" fillId="2" borderId="14" xfId="0" applyFont="1" applyFill="1" applyBorder="1"/>
    <xf numFmtId="0" fontId="3" fillId="2" borderId="0" xfId="0" applyFont="1" applyFill="1"/>
    <xf numFmtId="0" fontId="3" fillId="2" borderId="10" xfId="0" applyFont="1" applyFill="1" applyBorder="1"/>
    <xf numFmtId="0" fontId="3" fillId="2" borderId="8" xfId="0" applyFont="1" applyFill="1" applyBorder="1"/>
    <xf numFmtId="0" fontId="2" fillId="2" borderId="15" xfId="0" applyFont="1" applyFill="1" applyBorder="1"/>
    <xf numFmtId="0" fontId="2" fillId="2" borderId="1" xfId="0" applyFont="1" applyFill="1" applyBorder="1"/>
    <xf numFmtId="0" fontId="3" fillId="2" borderId="16" xfId="0" applyFont="1" applyFill="1" applyBorder="1" applyAlignment="1">
      <alignment horizontal="left"/>
    </xf>
    <xf numFmtId="0" fontId="3" fillId="2" borderId="16" xfId="0" applyFont="1" applyFill="1" applyBorder="1"/>
    <xf numFmtId="0" fontId="3" fillId="2" borderId="0" xfId="0" applyFont="1" applyFill="1" applyAlignment="1">
      <alignment horizontal="left"/>
    </xf>
    <xf numFmtId="0" fontId="2" fillId="3" borderId="1" xfId="0" applyFont="1" applyFill="1" applyBorder="1" applyProtection="1">
      <protection locked="0"/>
    </xf>
    <xf numFmtId="0" fontId="0" fillId="2" borderId="10" xfId="0" applyFill="1" applyBorder="1"/>
    <xf numFmtId="0" fontId="0" fillId="2" borderId="8" xfId="0" applyFill="1" applyBorder="1"/>
    <xf numFmtId="0" fontId="5" fillId="2" borderId="0" xfId="0" applyFont="1" applyFill="1"/>
    <xf numFmtId="0" fontId="0" fillId="0" borderId="0" xfId="0" applyProtection="1">
      <protection locked="0"/>
    </xf>
    <xf numFmtId="2" fontId="2" fillId="0" borderId="1" xfId="0" applyNumberFormat="1" applyFont="1" applyBorder="1"/>
    <xf numFmtId="1" fontId="2" fillId="0" borderId="1" xfId="0" applyNumberFormat="1" applyFont="1" applyBorder="1"/>
    <xf numFmtId="164" fontId="3" fillId="2" borderId="16" xfId="0" applyNumberFormat="1" applyFont="1" applyFill="1" applyBorder="1"/>
    <xf numFmtId="0" fontId="7" fillId="0" borderId="1" xfId="0" applyFont="1" applyBorder="1"/>
    <xf numFmtId="0" fontId="3" fillId="2" borderId="0" xfId="0" applyFont="1" applyFill="1" applyAlignment="1">
      <alignment horizontal="center"/>
    </xf>
    <xf numFmtId="0" fontId="7" fillId="2" borderId="2" xfId="0" applyFont="1" applyFill="1" applyBorder="1"/>
    <xf numFmtId="0" fontId="7" fillId="2" borderId="3" xfId="0" applyFont="1" applyFill="1" applyBorder="1"/>
    <xf numFmtId="0" fontId="7" fillId="2" borderId="4" xfId="0" applyFont="1" applyFill="1" applyBorder="1"/>
    <xf numFmtId="0" fontId="2" fillId="0" borderId="28" xfId="0" applyFont="1" applyBorder="1"/>
    <xf numFmtId="0" fontId="2" fillId="0" borderId="9" xfId="0" applyFont="1" applyBorder="1"/>
    <xf numFmtId="0" fontId="2" fillId="3" borderId="1" xfId="0" applyFont="1" applyFill="1" applyBorder="1" applyAlignment="1" applyProtection="1">
      <alignment horizontal="center"/>
      <protection locked="0"/>
    </xf>
    <xf numFmtId="0" fontId="2" fillId="0" borderId="30" xfId="0" applyFont="1" applyBorder="1" applyAlignment="1">
      <alignment horizontal="left"/>
    </xf>
    <xf numFmtId="0" fontId="2" fillId="0" borderId="7" xfId="0" applyFont="1" applyBorder="1" applyAlignment="1">
      <alignment horizontal="left"/>
    </xf>
    <xf numFmtId="0" fontId="0" fillId="2" borderId="13" xfId="0" applyFill="1" applyBorder="1"/>
    <xf numFmtId="165" fontId="2" fillId="0" borderId="0" xfId="0" applyNumberFormat="1" applyFont="1"/>
    <xf numFmtId="3" fontId="3" fillId="2" borderId="16" xfId="0" applyNumberFormat="1" applyFont="1" applyFill="1" applyBorder="1"/>
    <xf numFmtId="0" fontId="2" fillId="2" borderId="10" xfId="0" applyFont="1" applyFill="1" applyBorder="1"/>
    <xf numFmtId="1" fontId="2" fillId="2" borderId="0" xfId="0" applyNumberFormat="1" applyFont="1" applyFill="1"/>
    <xf numFmtId="0" fontId="0" fillId="0" borderId="1" xfId="0" applyBorder="1"/>
    <xf numFmtId="0" fontId="0" fillId="0" borderId="7" xfId="0" applyBorder="1"/>
    <xf numFmtId="0" fontId="2" fillId="0" borderId="30" xfId="0" applyFont="1" applyBorder="1"/>
    <xf numFmtId="0" fontId="2" fillId="2" borderId="0" xfId="0" applyFont="1" applyFill="1" applyAlignment="1">
      <alignment horizontal="right"/>
    </xf>
    <xf numFmtId="1" fontId="3" fillId="0" borderId="1" xfId="0" applyNumberFormat="1" applyFont="1" applyBorder="1"/>
    <xf numFmtId="1" fontId="3" fillId="0" borderId="7" xfId="0" applyNumberFormat="1" applyFont="1" applyBorder="1"/>
    <xf numFmtId="1" fontId="2" fillId="2" borderId="1" xfId="0" applyNumberFormat="1" applyFont="1" applyFill="1" applyBorder="1"/>
    <xf numFmtId="0" fontId="3" fillId="2" borderId="1" xfId="0" applyFont="1" applyFill="1" applyBorder="1"/>
    <xf numFmtId="166" fontId="2" fillId="2" borderId="1" xfId="0" applyNumberFormat="1" applyFont="1" applyFill="1" applyBorder="1"/>
    <xf numFmtId="1" fontId="2" fillId="4" borderId="1" xfId="0" applyNumberFormat="1" applyFont="1" applyFill="1" applyBorder="1" applyProtection="1">
      <protection locked="0"/>
    </xf>
    <xf numFmtId="0" fontId="2" fillId="4" borderId="1" xfId="0" applyFont="1" applyFill="1" applyBorder="1" applyProtection="1">
      <protection locked="0"/>
    </xf>
    <xf numFmtId="0" fontId="2" fillId="2" borderId="29" xfId="0" applyFont="1" applyFill="1" applyBorder="1" applyAlignment="1">
      <alignment horizontal="center"/>
    </xf>
    <xf numFmtId="0" fontId="2" fillId="2" borderId="7" xfId="0" applyFont="1" applyFill="1" applyBorder="1" applyAlignment="1">
      <alignment horizontal="center"/>
    </xf>
    <xf numFmtId="0" fontId="3" fillId="0" borderId="2" xfId="0" applyFont="1" applyBorder="1" applyAlignment="1">
      <alignment vertical="top" wrapText="1"/>
    </xf>
    <xf numFmtId="0" fontId="0" fillId="0" borderId="4" xfId="0" applyBorder="1" applyAlignment="1">
      <alignment vertical="top"/>
    </xf>
    <xf numFmtId="0" fontId="2" fillId="2" borderId="8"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15" xfId="0" applyFont="1" applyFill="1" applyBorder="1" applyAlignment="1">
      <alignment vertical="top" wrapText="1"/>
    </xf>
    <xf numFmtId="0" fontId="2" fillId="2" borderId="9" xfId="0" applyFont="1" applyFill="1" applyBorder="1" applyAlignment="1">
      <alignment vertical="top" wrapText="1"/>
    </xf>
    <xf numFmtId="0" fontId="2" fillId="2" borderId="14" xfId="0" applyFont="1" applyFill="1" applyBorder="1" applyAlignment="1">
      <alignment vertical="top" wrapText="1"/>
    </xf>
    <xf numFmtId="0" fontId="2" fillId="2" borderId="8" xfId="0" applyFont="1" applyFill="1" applyBorder="1"/>
    <xf numFmtId="0" fontId="2" fillId="2" borderId="0" xfId="0" applyFont="1" applyFill="1"/>
    <xf numFmtId="0" fontId="2" fillId="2" borderId="13" xfId="0" applyFont="1" applyFill="1" applyBorder="1"/>
    <xf numFmtId="0" fontId="2" fillId="2" borderId="8" xfId="0" applyFont="1" applyFill="1" applyBorder="1" applyAlignment="1">
      <alignment horizontal="left"/>
    </xf>
    <xf numFmtId="0" fontId="2" fillId="2" borderId="0" xfId="0" applyFont="1" applyFill="1" applyAlignment="1">
      <alignment horizontal="left"/>
    </xf>
    <xf numFmtId="0" fontId="2" fillId="2" borderId="13" xfId="0" applyFont="1" applyFill="1" applyBorder="1" applyAlignment="1">
      <alignment horizontal="left"/>
    </xf>
    <xf numFmtId="0" fontId="2" fillId="2" borderId="8" xfId="0" applyFont="1" applyFill="1" applyBorder="1" applyAlignment="1">
      <alignment horizontal="left" wrapText="1"/>
    </xf>
    <xf numFmtId="0" fontId="2" fillId="2" borderId="0" xfId="0" applyFont="1" applyFill="1" applyAlignment="1">
      <alignment horizontal="left" wrapText="1"/>
    </xf>
    <xf numFmtId="0" fontId="2" fillId="2" borderId="13" xfId="0" applyFont="1" applyFill="1" applyBorder="1" applyAlignment="1">
      <alignment horizontal="left" wrapText="1"/>
    </xf>
    <xf numFmtId="164" fontId="2" fillId="3" borderId="11" xfId="0"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4" fontId="2" fillId="3" borderId="0" xfId="0" applyNumberFormat="1" applyFont="1" applyFill="1" applyAlignment="1" applyProtection="1">
      <alignment horizontal="center" vertical="top"/>
      <protection locked="0"/>
    </xf>
    <xf numFmtId="0" fontId="2" fillId="0" borderId="0" xfId="0" applyFont="1" applyAlignment="1">
      <alignment horizontal="center"/>
    </xf>
    <xf numFmtId="0" fontId="2" fillId="0" borderId="1" xfId="0" applyFont="1" applyBorder="1"/>
    <xf numFmtId="0" fontId="0" fillId="0" borderId="1" xfId="0" applyBorder="1"/>
    <xf numFmtId="0" fontId="2" fillId="0" borderId="30" xfId="0" applyFont="1" applyBorder="1" applyAlignment="1">
      <alignment horizontal="left"/>
    </xf>
    <xf numFmtId="0" fontId="2" fillId="0" borderId="7" xfId="0" applyFont="1" applyBorder="1" applyAlignment="1">
      <alignment horizontal="left"/>
    </xf>
    <xf numFmtId="0" fontId="3" fillId="0" borderId="1" xfId="0" applyFont="1" applyBorder="1"/>
    <xf numFmtId="0" fontId="1" fillId="0" borderId="1" xfId="0" applyFont="1" applyBorder="1"/>
    <xf numFmtId="0" fontId="2" fillId="0" borderId="30" xfId="0" applyFont="1" applyBorder="1"/>
    <xf numFmtId="0" fontId="2" fillId="0" borderId="7" xfId="0" applyFont="1" applyBorder="1"/>
    <xf numFmtId="0" fontId="3" fillId="0" borderId="1" xfId="0" applyFont="1" applyBorder="1" applyAlignment="1">
      <alignment vertical="top" wrapText="1"/>
    </xf>
    <xf numFmtId="0" fontId="2" fillId="0" borderId="1" xfId="0" applyFont="1" applyBorder="1" applyAlignment="1">
      <alignment vertical="top"/>
    </xf>
    <xf numFmtId="0" fontId="3" fillId="0" borderId="10" xfId="0" applyFont="1" applyBorder="1" applyAlignment="1">
      <alignment vertical="top" wrapText="1"/>
    </xf>
    <xf numFmtId="0" fontId="0" fillId="0" borderId="12" xfId="0" applyBorder="1" applyAlignment="1">
      <alignment vertical="top"/>
    </xf>
    <xf numFmtId="0" fontId="0" fillId="0" borderId="15" xfId="0" applyBorder="1" applyAlignment="1">
      <alignment vertical="top"/>
    </xf>
    <xf numFmtId="0" fontId="0" fillId="0" borderId="14" xfId="0" applyBorder="1" applyAlignment="1">
      <alignment vertical="top"/>
    </xf>
    <xf numFmtId="2" fontId="4" fillId="2" borderId="0" xfId="0" applyNumberFormat="1" applyFont="1" applyFill="1" applyAlignment="1">
      <alignment horizontal="center"/>
    </xf>
    <xf numFmtId="2" fontId="6" fillId="0" borderId="0" xfId="0" applyNumberFormat="1" applyFont="1"/>
    <xf numFmtId="0" fontId="0" fillId="0" borderId="0" xfId="0"/>
    <xf numFmtId="2" fontId="2" fillId="2" borderId="0" xfId="0" applyNumberFormat="1" applyFont="1" applyFill="1" applyAlignment="1">
      <alignment horizontal="center"/>
    </xf>
    <xf numFmtId="2" fontId="0" fillId="0" borderId="0" xfId="0" applyNumberFormat="1"/>
    <xf numFmtId="0" fontId="2" fillId="3" borderId="19" xfId="0" applyFont="1" applyFill="1" applyBorder="1" applyProtection="1">
      <protection locked="0"/>
    </xf>
    <xf numFmtId="0" fontId="0" fillId="0" borderId="19" xfId="0" applyBorder="1" applyProtection="1">
      <protection locked="0"/>
    </xf>
    <xf numFmtId="0" fontId="0" fillId="0" borderId="20" xfId="0" applyBorder="1" applyProtection="1">
      <protection locked="0"/>
    </xf>
    <xf numFmtId="0" fontId="2" fillId="3" borderId="16" xfId="0" applyFont="1" applyFill="1" applyBorder="1" applyProtection="1">
      <protection locked="0"/>
    </xf>
    <xf numFmtId="0" fontId="0" fillId="0" borderId="16" xfId="0" applyBorder="1" applyProtection="1">
      <protection locked="0"/>
    </xf>
    <xf numFmtId="0" fontId="0" fillId="0" borderId="17" xfId="0" applyBorder="1" applyProtection="1">
      <protection locked="0"/>
    </xf>
    <xf numFmtId="0" fontId="2" fillId="3" borderId="21" xfId="0" applyFont="1" applyFill="1" applyBorder="1" applyProtection="1">
      <protection locked="0"/>
    </xf>
    <xf numFmtId="0" fontId="0" fillId="0" borderId="22" xfId="0" applyBorder="1" applyProtection="1">
      <protection locked="0"/>
    </xf>
    <xf numFmtId="0" fontId="2" fillId="3" borderId="22" xfId="0" applyFont="1" applyFill="1" applyBorder="1" applyProtection="1">
      <protection locked="0"/>
    </xf>
    <xf numFmtId="0" fontId="0" fillId="3" borderId="22" xfId="0" applyFill="1" applyBorder="1" applyProtection="1">
      <protection locked="0"/>
    </xf>
    <xf numFmtId="0" fontId="0" fillId="3" borderId="27" xfId="0" applyFill="1" applyBorder="1" applyProtection="1">
      <protection locked="0"/>
    </xf>
    <xf numFmtId="0" fontId="2" fillId="3" borderId="17" xfId="0" applyFont="1" applyFill="1"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2" fillId="4" borderId="1" xfId="0" applyFont="1" applyFill="1" applyBorder="1" applyProtection="1">
      <protection locked="0"/>
    </xf>
    <xf numFmtId="0" fontId="0" fillId="4" borderId="1" xfId="0" applyFill="1" applyBorder="1" applyProtection="1">
      <protection locked="0"/>
    </xf>
    <xf numFmtId="0" fontId="0" fillId="2" borderId="0" xfId="0" applyFill="1" applyProtection="1">
      <protection locked="0"/>
    </xf>
    <xf numFmtId="3" fontId="2" fillId="2" borderId="16" xfId="0" applyNumberFormat="1" applyFont="1" applyFill="1" applyBorder="1"/>
    <xf numFmtId="3" fontId="0" fillId="0" borderId="16" xfId="0" applyNumberFormat="1" applyBorder="1"/>
    <xf numFmtId="3" fontId="2" fillId="2" borderId="17" xfId="0" applyNumberFormat="1" applyFont="1" applyFill="1" applyBorder="1"/>
    <xf numFmtId="3" fontId="2" fillId="2" borderId="18" xfId="0" applyNumberFormat="1" applyFont="1" applyFill="1" applyBorder="1"/>
    <xf numFmtId="0" fontId="3" fillId="2" borderId="17" xfId="0" applyFont="1" applyFill="1" applyBorder="1"/>
    <xf numFmtId="0" fontId="3" fillId="2" borderId="18" xfId="0" applyFont="1" applyFill="1" applyBorder="1"/>
    <xf numFmtId="0" fontId="3" fillId="2" borderId="16" xfId="0" applyFont="1" applyFill="1" applyBorder="1"/>
    <xf numFmtId="0" fontId="1" fillId="0" borderId="16" xfId="0" applyFont="1" applyBorder="1"/>
    <xf numFmtId="164" fontId="3" fillId="2" borderId="0" xfId="0" applyNumberFormat="1" applyFont="1" applyFill="1" applyAlignment="1">
      <alignment horizontal="center"/>
    </xf>
    <xf numFmtId="164" fontId="3" fillId="2" borderId="11" xfId="0" applyNumberFormat="1" applyFont="1" applyFill="1" applyBorder="1" applyAlignment="1">
      <alignment horizontal="left"/>
    </xf>
    <xf numFmtId="164" fontId="3" fillId="2" borderId="0" xfId="0" applyNumberFormat="1" applyFont="1" applyFill="1" applyAlignment="1">
      <alignment horizontal="left"/>
    </xf>
    <xf numFmtId="0" fontId="2"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2" borderId="8" xfId="0" applyFont="1" applyFill="1" applyBorder="1" applyAlignment="1">
      <alignment vertical="top" wrapText="1"/>
    </xf>
    <xf numFmtId="0" fontId="3" fillId="2" borderId="0" xfId="0" applyFont="1" applyFill="1" applyAlignment="1">
      <alignment vertical="top" wrapText="1"/>
    </xf>
    <xf numFmtId="0" fontId="3" fillId="2" borderId="13" xfId="0" applyFont="1" applyFill="1" applyBorder="1" applyAlignment="1">
      <alignment vertical="top" wrapText="1"/>
    </xf>
    <xf numFmtId="0" fontId="3" fillId="2" borderId="15" xfId="0" applyFont="1" applyFill="1" applyBorder="1" applyAlignment="1">
      <alignment vertical="top" wrapText="1"/>
    </xf>
    <xf numFmtId="0" fontId="3" fillId="2" borderId="9" xfId="0" applyFont="1" applyFill="1" applyBorder="1" applyAlignment="1">
      <alignment vertical="top" wrapText="1"/>
    </xf>
    <xf numFmtId="0" fontId="3" fillId="2" borderId="14" xfId="0" applyFont="1" applyFill="1" applyBorder="1" applyAlignment="1">
      <alignment vertical="top" wrapText="1"/>
    </xf>
  </cellXfs>
  <cellStyles count="4">
    <cellStyle name="Standard" xfId="0" builtinId="0"/>
    <cellStyle name="Stil 1" xfId="1" xr:uid="{00000000-0005-0000-0000-000001000000}"/>
    <cellStyle name="Stil 2" xfId="3" xr:uid="{00000000-0005-0000-0000-000002000000}"/>
    <cellStyle name="Stil 3" xfId="2" xr:uid="{00000000-0005-0000-0000-000003000000}"/>
  </cellStyles>
  <dxfs count="2">
    <dxf>
      <fill>
        <patternFill>
          <bgColor theme="6" tint="-0.24994659260841701"/>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45884</xdr:colOff>
      <xdr:row>0</xdr:row>
      <xdr:rowOff>0</xdr:rowOff>
    </xdr:from>
    <xdr:to>
      <xdr:col>2</xdr:col>
      <xdr:colOff>208466</xdr:colOff>
      <xdr:row>6</xdr:row>
      <xdr:rowOff>10628</xdr:rowOff>
    </xdr:to>
    <xdr:pic>
      <xdr:nvPicPr>
        <xdr:cNvPr id="1415" name="Grafik 6">
          <a:extLst>
            <a:ext uri="{FF2B5EF4-FFF2-40B4-BE49-F238E27FC236}">
              <a16:creationId xmlns:a16="http://schemas.microsoft.com/office/drawing/2014/main" id="{00000000-0008-0000-0000-00008705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84" t="1" b="24408"/>
        <a:stretch/>
      </xdr:blipFill>
      <xdr:spPr bwMode="auto">
        <a:xfrm>
          <a:off x="45884" y="0"/>
          <a:ext cx="2131082" cy="867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99391</xdr:colOff>
      <xdr:row>138</xdr:row>
      <xdr:rowOff>49696</xdr:rowOff>
    </xdr:from>
    <xdr:to>
      <xdr:col>7</xdr:col>
      <xdr:colOff>501098</xdr:colOff>
      <xdr:row>139</xdr:row>
      <xdr:rowOff>12426</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91" y="20217848"/>
          <a:ext cx="6000750" cy="12424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28575</xdr:colOff>
      <xdr:row>71</xdr:row>
      <xdr:rowOff>71739</xdr:rowOff>
    </xdr:from>
    <xdr:to>
      <xdr:col>7</xdr:col>
      <xdr:colOff>495300</xdr:colOff>
      <xdr:row>72</xdr:row>
      <xdr:rowOff>133059</xdr:rowOff>
    </xdr:to>
    <xdr:pic>
      <xdr:nvPicPr>
        <xdr:cNvPr id="3" name="Grafik 2">
          <a:extLst>
            <a:ext uri="{FF2B5EF4-FFF2-40B4-BE49-F238E27FC236}">
              <a16:creationId xmlns:a16="http://schemas.microsoft.com/office/drawing/2014/main" id="{B7BCD854-0E8D-4F50-B54A-D52F7A191B8C}"/>
            </a:ext>
          </a:extLst>
        </xdr:cNvPr>
        <xdr:cNvPicPr>
          <a:picLocks noChangeAspect="1"/>
        </xdr:cNvPicPr>
      </xdr:nvPicPr>
      <xdr:blipFill rotWithShape="1">
        <a:blip xmlns:r="http://schemas.openxmlformats.org/officeDocument/2006/relationships" r:embed="rId3"/>
        <a:srcRect r="12060" b="4224"/>
        <a:stretch/>
      </xdr:blipFill>
      <xdr:spPr>
        <a:xfrm>
          <a:off x="28575" y="10349214"/>
          <a:ext cx="5791200" cy="232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5.99%20Weiteres\Bauen%20Ausserhalb\DB%20TS%20Tabelle%20Anpassen\2020_2\20_2_DB-%20TS%20Liste%20mit%20Herkunfsnachweis%2020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0_2"/>
      <sheetName val="Formular"/>
      <sheetName val="Kurzanleitung"/>
      <sheetName val="2016"/>
      <sheetName val="bis 2015"/>
    </sheetNames>
    <sheetDataSet>
      <sheetData sheetId="0">
        <row r="9">
          <cell r="A9">
            <v>1</v>
          </cell>
          <cell r="B9" t="str">
            <v>offene Ackerfläche</v>
          </cell>
          <cell r="C9" t="str">
            <v>extensiv</v>
          </cell>
          <cell r="D9">
            <v>2925.9166666666665</v>
          </cell>
        </row>
        <row r="10">
          <cell r="A10">
            <v>2</v>
          </cell>
          <cell r="C10" t="str">
            <v>intensiv</v>
          </cell>
          <cell r="D10">
            <v>6501.5</v>
          </cell>
        </row>
        <row r="11">
          <cell r="A11">
            <v>3</v>
          </cell>
          <cell r="C11" t="str">
            <v>Gemüse</v>
          </cell>
          <cell r="D11">
            <v>17906.666666666668</v>
          </cell>
        </row>
        <row r="12">
          <cell r="A12">
            <v>4</v>
          </cell>
          <cell r="B12" t="str">
            <v>Grünland</v>
          </cell>
          <cell r="C12" t="str">
            <v xml:space="preserve">NW KW SM </v>
          </cell>
          <cell r="D12">
            <v>834</v>
          </cell>
        </row>
        <row r="13">
          <cell r="A13">
            <v>5</v>
          </cell>
          <cell r="C13" t="str">
            <v>GF Verkauf</v>
          </cell>
          <cell r="D13">
            <v>2032.875</v>
          </cell>
        </row>
        <row r="14">
          <cell r="A14">
            <v>6</v>
          </cell>
          <cell r="D14" t="str">
            <v>Bemerkung: siehe unten</v>
          </cell>
        </row>
        <row r="15">
          <cell r="A15">
            <v>7</v>
          </cell>
          <cell r="B15" t="str">
            <v>Dauerkulturen</v>
          </cell>
          <cell r="C15" t="str">
            <v>Obst</v>
          </cell>
          <cell r="D15">
            <v>18362.666666666668</v>
          </cell>
        </row>
        <row r="16">
          <cell r="A16">
            <v>8</v>
          </cell>
          <cell r="C16" t="str">
            <v>Beeren</v>
          </cell>
          <cell r="D16">
            <v>59138.866666666661</v>
          </cell>
        </row>
        <row r="17">
          <cell r="A17">
            <v>9</v>
          </cell>
          <cell r="C17" t="str">
            <v>Reben</v>
          </cell>
          <cell r="D17">
            <v>22943</v>
          </cell>
        </row>
        <row r="18">
          <cell r="A18">
            <v>10</v>
          </cell>
          <cell r="C18" t="str">
            <v>Kirschen</v>
          </cell>
          <cell r="D18">
            <v>27279.5</v>
          </cell>
        </row>
        <row r="19">
          <cell r="A19">
            <v>11</v>
          </cell>
          <cell r="C19" t="str">
            <v>Aprikosen</v>
          </cell>
        </row>
        <row r="20">
          <cell r="A20">
            <v>12</v>
          </cell>
          <cell r="C20" t="str">
            <v>Streuobstbau</v>
          </cell>
          <cell r="D20">
            <v>50</v>
          </cell>
        </row>
        <row r="21">
          <cell r="A21">
            <v>13</v>
          </cell>
        </row>
        <row r="22">
          <cell r="A22">
            <v>14</v>
          </cell>
          <cell r="B22" t="str">
            <v>Streue, Hecken</v>
          </cell>
          <cell r="C22" t="str">
            <v>alle übrigen LN</v>
          </cell>
          <cell r="D22">
            <v>2100</v>
          </cell>
        </row>
        <row r="23">
          <cell r="A23">
            <v>15</v>
          </cell>
        </row>
        <row r="24">
          <cell r="A24">
            <v>16</v>
          </cell>
        </row>
        <row r="25">
          <cell r="A25">
            <v>17</v>
          </cell>
        </row>
        <row r="26">
          <cell r="A26">
            <v>18</v>
          </cell>
          <cell r="B26" t="str">
            <v>Tierhaltung</v>
          </cell>
        </row>
        <row r="27">
          <cell r="A27">
            <v>19</v>
          </cell>
          <cell r="B27" t="str">
            <v>Raufutter</v>
          </cell>
        </row>
        <row r="28">
          <cell r="A28">
            <v>20</v>
          </cell>
          <cell r="B28" t="str">
            <v>Kühe &lt; 7000 kg</v>
          </cell>
          <cell r="D28">
            <v>3785</v>
          </cell>
        </row>
        <row r="29">
          <cell r="A29">
            <v>21</v>
          </cell>
          <cell r="B29" t="str">
            <v>Kühe ≥ 7000 kg</v>
          </cell>
          <cell r="D29">
            <v>4398.1666666666661</v>
          </cell>
        </row>
        <row r="30">
          <cell r="A30">
            <v>22</v>
          </cell>
          <cell r="B30" t="str">
            <v>Mutterkühe inkl. Kalb</v>
          </cell>
          <cell r="D30">
            <v>1631.1666666666665</v>
          </cell>
        </row>
        <row r="31">
          <cell r="A31">
            <v>23</v>
          </cell>
          <cell r="B31" t="str">
            <v>Wasserbüffel</v>
          </cell>
          <cell r="D31">
            <v>2900</v>
          </cell>
        </row>
        <row r="32">
          <cell r="A32">
            <v>24</v>
          </cell>
          <cell r="B32" t="str">
            <v>Jungvieh &gt; 2 Jahre /Stier</v>
          </cell>
          <cell r="D32">
            <v>1274.3333333333333</v>
          </cell>
        </row>
        <row r="33">
          <cell r="A33">
            <v>25</v>
          </cell>
          <cell r="B33" t="str">
            <v>Jungvieh 1-2 Jahre</v>
          </cell>
          <cell r="D33">
            <v>0</v>
          </cell>
        </row>
        <row r="34">
          <cell r="A34">
            <v>26</v>
          </cell>
          <cell r="B34" t="str">
            <v>Kälber 160 Tg - 1 Jahr</v>
          </cell>
          <cell r="D34">
            <v>0</v>
          </cell>
        </row>
        <row r="35">
          <cell r="A35">
            <v>27</v>
          </cell>
          <cell r="B35" t="str">
            <v>Lohnaufzucht Rindvieh</v>
          </cell>
          <cell r="D35">
            <v>1788.6666666666665</v>
          </cell>
        </row>
        <row r="36">
          <cell r="A36">
            <v>28</v>
          </cell>
          <cell r="B36" t="str">
            <v>Kälber &lt; 160 Tg</v>
          </cell>
          <cell r="D36">
            <v>700</v>
          </cell>
        </row>
        <row r="37">
          <cell r="A37">
            <v>29</v>
          </cell>
          <cell r="B37" t="str">
            <v>Rinder zur Mast &gt; 160 Tg</v>
          </cell>
          <cell r="D37">
            <v>706.33333333333337</v>
          </cell>
        </row>
        <row r="38">
          <cell r="A38">
            <v>30</v>
          </cell>
          <cell r="B38" t="str">
            <v>Fohlen</v>
          </cell>
          <cell r="D38">
            <v>0</v>
          </cell>
        </row>
        <row r="39">
          <cell r="A39">
            <v>31</v>
          </cell>
          <cell r="B39" t="str">
            <v>Pferde &gt; 3 J (alle Nutzungen)</v>
          </cell>
          <cell r="D39">
            <v>5613.5166666666673</v>
          </cell>
        </row>
        <row r="40">
          <cell r="A40">
            <v>32</v>
          </cell>
          <cell r="B40" t="str">
            <v>Pferde 1-3 J (alle Nutzungen)</v>
          </cell>
          <cell r="D40">
            <v>0</v>
          </cell>
        </row>
        <row r="41">
          <cell r="A41">
            <v>33</v>
          </cell>
          <cell r="B41" t="str">
            <v>Maultiere / Esel / Ponys</v>
          </cell>
          <cell r="D41">
            <v>0</v>
          </cell>
        </row>
        <row r="42">
          <cell r="A42">
            <v>34</v>
          </cell>
          <cell r="B42" t="str">
            <v>Milchschafe</v>
          </cell>
          <cell r="D42">
            <v>907</v>
          </cell>
        </row>
        <row r="43">
          <cell r="A43">
            <v>35</v>
          </cell>
          <cell r="B43" t="str">
            <v>Andere Schafe &gt;1J / Widder</v>
          </cell>
          <cell r="D43">
            <v>251</v>
          </cell>
        </row>
        <row r="44">
          <cell r="A44">
            <v>36</v>
          </cell>
          <cell r="B44" t="str">
            <v>Jungschafe &lt; 1 Jahr</v>
          </cell>
          <cell r="D44">
            <v>0</v>
          </cell>
        </row>
        <row r="45">
          <cell r="A45">
            <v>37</v>
          </cell>
          <cell r="B45" t="str">
            <v>Milchziegen</v>
          </cell>
          <cell r="D45">
            <v>959</v>
          </cell>
        </row>
        <row r="46">
          <cell r="A46">
            <v>38</v>
          </cell>
          <cell r="B46" t="str">
            <v>Andere Ziegen &gt; 1 J / Bock</v>
          </cell>
          <cell r="D46">
            <v>0</v>
          </cell>
        </row>
        <row r="47">
          <cell r="A47">
            <v>39</v>
          </cell>
          <cell r="B47" t="str">
            <v>Jungziegen &lt; 1 J</v>
          </cell>
          <cell r="D47">
            <v>0</v>
          </cell>
        </row>
        <row r="48">
          <cell r="A48">
            <v>40</v>
          </cell>
          <cell r="B48" t="str">
            <v>Damhirsche</v>
          </cell>
          <cell r="D48">
            <v>162</v>
          </cell>
        </row>
        <row r="49">
          <cell r="A49">
            <v>41</v>
          </cell>
          <cell r="B49" t="str">
            <v>Rothirsch</v>
          </cell>
          <cell r="D49">
            <v>230</v>
          </cell>
        </row>
        <row r="50">
          <cell r="A50">
            <v>42</v>
          </cell>
          <cell r="B50" t="str">
            <v>Lamas &lt; 2 Jahre</v>
          </cell>
          <cell r="D50">
            <v>0</v>
          </cell>
        </row>
        <row r="51">
          <cell r="A51">
            <v>43</v>
          </cell>
          <cell r="B51" t="str">
            <v>Lamas &gt; 2 Jahre</v>
          </cell>
          <cell r="D51">
            <v>2100</v>
          </cell>
        </row>
        <row r="52">
          <cell r="A52">
            <v>44</v>
          </cell>
          <cell r="B52" t="str">
            <v>Alpakas &lt; 2 Jahre</v>
          </cell>
          <cell r="D52">
            <v>0</v>
          </cell>
        </row>
        <row r="53">
          <cell r="A53">
            <v>45</v>
          </cell>
          <cell r="B53" t="str">
            <v>Alpakas &gt; 2 Jahre</v>
          </cell>
          <cell r="D53">
            <v>2100</v>
          </cell>
        </row>
        <row r="54">
          <cell r="A54">
            <v>46</v>
          </cell>
          <cell r="B54" t="str">
            <v>Kälber Vollmilchmast</v>
          </cell>
          <cell r="C54" t="str">
            <v>Plätze</v>
          </cell>
          <cell r="D54">
            <v>0.66666666666666663</v>
          </cell>
        </row>
        <row r="55">
          <cell r="A55">
            <v>47</v>
          </cell>
          <cell r="B55" t="str">
            <v>Kälber Kombimast</v>
          </cell>
          <cell r="C55" t="str">
            <v>Plätze</v>
          </cell>
          <cell r="D55">
            <v>-176</v>
          </cell>
        </row>
        <row r="56">
          <cell r="A56">
            <v>48</v>
          </cell>
        </row>
        <row r="57">
          <cell r="A57">
            <v>49</v>
          </cell>
        </row>
        <row r="58">
          <cell r="A58">
            <v>50</v>
          </cell>
        </row>
        <row r="59">
          <cell r="A59">
            <v>51</v>
          </cell>
          <cell r="B59" t="str">
            <v>Kraftfutter</v>
          </cell>
        </row>
        <row r="60">
          <cell r="A60">
            <v>52</v>
          </cell>
        </row>
        <row r="61">
          <cell r="A61">
            <v>53</v>
          </cell>
          <cell r="B61" t="str">
            <v>Kälber Milch Nebenprodukte</v>
          </cell>
          <cell r="D61">
            <v>532.4</v>
          </cell>
        </row>
        <row r="62">
          <cell r="A62">
            <v>54</v>
          </cell>
        </row>
        <row r="63">
          <cell r="A63">
            <v>55</v>
          </cell>
          <cell r="B63" t="str">
            <v>Säug. Zuchtschweine</v>
          </cell>
          <cell r="D63">
            <v>2199.3999999999996</v>
          </cell>
        </row>
        <row r="64">
          <cell r="A64">
            <v>56</v>
          </cell>
          <cell r="B64" t="str">
            <v>nicht. säug. Zuchtschweine &gt; 6 Mt</v>
          </cell>
          <cell r="D64">
            <v>733.13333333333321</v>
          </cell>
        </row>
        <row r="65">
          <cell r="A65">
            <v>57</v>
          </cell>
          <cell r="B65" t="str">
            <v>Zuchteber</v>
          </cell>
          <cell r="D65">
            <v>500</v>
          </cell>
        </row>
        <row r="66">
          <cell r="A66">
            <v>58</v>
          </cell>
          <cell r="B66" t="str">
            <v>Saugferkel</v>
          </cell>
          <cell r="D66">
            <v>0</v>
          </cell>
        </row>
        <row r="67">
          <cell r="A67">
            <v>59</v>
          </cell>
          <cell r="B67" t="str">
            <v>abges. Ferkel bis 25 kg</v>
          </cell>
          <cell r="D67">
            <v>0</v>
          </cell>
        </row>
        <row r="68">
          <cell r="A68">
            <v>60</v>
          </cell>
          <cell r="B68" t="str">
            <v>Remonten Mastschweine</v>
          </cell>
          <cell r="D68">
            <v>119</v>
          </cell>
        </row>
        <row r="69">
          <cell r="A69">
            <v>61</v>
          </cell>
          <cell r="B69" t="str">
            <v>Abferkel- u. Aufzuchtbetrieb in AFP 2 stufig</v>
          </cell>
          <cell r="D69">
            <v>2226.8924999999999</v>
          </cell>
        </row>
        <row r="70">
          <cell r="A70">
            <v>62</v>
          </cell>
          <cell r="B70" t="str">
            <v>Deck- u. Wartebetrieb in AFP 2 stufig</v>
          </cell>
          <cell r="D70">
            <v>742.2974999999999</v>
          </cell>
        </row>
        <row r="71">
          <cell r="A71">
            <v>63</v>
          </cell>
        </row>
        <row r="72">
          <cell r="A72">
            <v>64</v>
          </cell>
        </row>
        <row r="73">
          <cell r="A73">
            <v>65</v>
          </cell>
        </row>
        <row r="74">
          <cell r="A74">
            <v>66</v>
          </cell>
          <cell r="B74" t="str">
            <v>Zuchthennen</v>
          </cell>
          <cell r="D74">
            <v>22.5</v>
          </cell>
        </row>
        <row r="75">
          <cell r="A75">
            <v>67</v>
          </cell>
          <cell r="B75" t="str">
            <v>Legehennen</v>
          </cell>
          <cell r="D75">
            <v>21.333333333333332</v>
          </cell>
        </row>
        <row r="76">
          <cell r="A76">
            <v>68</v>
          </cell>
          <cell r="B76" t="str">
            <v xml:space="preserve">Junghennen, -hähne u. Küken </v>
          </cell>
          <cell r="D76">
            <v>4.2433333333333332</v>
          </cell>
        </row>
        <row r="77">
          <cell r="A77">
            <v>69</v>
          </cell>
          <cell r="B77" t="str">
            <v>Pouletmast (15 Stück / m2)</v>
          </cell>
          <cell r="D77">
            <v>9.2133333333333347</v>
          </cell>
        </row>
        <row r="78">
          <cell r="A78">
            <v>70</v>
          </cell>
          <cell r="B78" t="str">
            <v>Trutenaufzucht (12 Stück / m2)</v>
          </cell>
          <cell r="D78">
            <v>7.2</v>
          </cell>
        </row>
        <row r="79">
          <cell r="A79">
            <v>71</v>
          </cell>
          <cell r="B79" t="str">
            <v>Trutenausmast (4 Stück / m2)</v>
          </cell>
          <cell r="D79">
            <v>30</v>
          </cell>
        </row>
        <row r="80">
          <cell r="A80">
            <v>72</v>
          </cell>
          <cell r="B80" t="str">
            <v>Truten jedes Alter</v>
          </cell>
          <cell r="D80">
            <v>7</v>
          </cell>
        </row>
        <row r="81">
          <cell r="A81">
            <v>73</v>
          </cell>
        </row>
        <row r="82">
          <cell r="A82">
            <v>74</v>
          </cell>
          <cell r="B82" t="str">
            <v>Zuchtkaninchen BTS</v>
          </cell>
          <cell r="D82">
            <v>190</v>
          </cell>
        </row>
        <row r="83">
          <cell r="A83">
            <v>75</v>
          </cell>
          <cell r="B83" t="str">
            <v>Mastkaninchen</v>
          </cell>
          <cell r="D83">
            <v>18.5</v>
          </cell>
        </row>
        <row r="84">
          <cell r="A84">
            <v>76</v>
          </cell>
          <cell r="B84" t="str">
            <v>Fische</v>
          </cell>
          <cell r="D84">
            <v>700</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8"/>
  <sheetViews>
    <sheetView tabSelected="1" zoomScaleNormal="100" workbookViewId="0">
      <selection activeCell="D21" sqref="D21"/>
    </sheetView>
  </sheetViews>
  <sheetFormatPr baseColWidth="10" defaultColWidth="11.453125" defaultRowHeight="13" x14ac:dyDescent="0.3"/>
  <cols>
    <col min="1" max="1" width="11.81640625" style="1" bestFit="1" customWidth="1"/>
    <col min="2" max="2" width="16.26953125" style="1" customWidth="1"/>
    <col min="3" max="3" width="12.1796875" style="1" customWidth="1"/>
    <col min="4" max="4" width="7.26953125" style="1" customWidth="1"/>
    <col min="5" max="5" width="10.7265625" style="1" customWidth="1"/>
    <col min="6" max="6" width="7.7265625" style="1" customWidth="1"/>
    <col min="7" max="7" width="13.81640625" style="1" customWidth="1"/>
    <col min="8" max="8" width="11.1796875" style="1" customWidth="1"/>
    <col min="9" max="16384" width="11.453125" style="1"/>
  </cols>
  <sheetData>
    <row r="1" spans="1:8" x14ac:dyDescent="0.3">
      <c r="A1" s="5"/>
      <c r="B1" s="5"/>
      <c r="C1" s="5"/>
      <c r="D1" s="5"/>
      <c r="E1" s="5"/>
      <c r="F1" s="5"/>
      <c r="G1" s="5"/>
      <c r="H1" s="5"/>
    </row>
    <row r="2" spans="1:8" x14ac:dyDescent="0.3">
      <c r="A2" s="5"/>
      <c r="B2" s="5"/>
      <c r="C2" s="5"/>
      <c r="D2" s="5"/>
      <c r="E2" s="5"/>
      <c r="F2" s="5"/>
      <c r="H2" s="37" t="s">
        <v>135</v>
      </c>
    </row>
    <row r="3" spans="1:8" x14ac:dyDescent="0.3">
      <c r="A3" s="5"/>
      <c r="B3" s="5"/>
      <c r="C3" s="5"/>
      <c r="D3" s="5"/>
      <c r="E3" s="5"/>
      <c r="F3" s="5"/>
      <c r="G3" s="5"/>
      <c r="H3" s="5"/>
    </row>
    <row r="4" spans="1:8" x14ac:dyDescent="0.3">
      <c r="A4" s="5"/>
      <c r="B4" s="5"/>
      <c r="C4" s="5"/>
      <c r="D4" s="5"/>
      <c r="E4" s="5"/>
      <c r="F4" s="5"/>
      <c r="G4" s="5"/>
      <c r="H4" s="5"/>
    </row>
    <row r="5" spans="1:8" x14ac:dyDescent="0.3">
      <c r="A5" s="5"/>
      <c r="B5" s="5"/>
      <c r="C5" s="5"/>
      <c r="D5" s="5"/>
      <c r="E5" s="5"/>
      <c r="F5" s="54"/>
      <c r="G5" s="5"/>
      <c r="H5" s="5"/>
    </row>
    <row r="6" spans="1:8" ht="5.25" customHeight="1" x14ac:dyDescent="0.3">
      <c r="A6" s="5"/>
      <c r="B6" s="5"/>
      <c r="C6" s="5"/>
      <c r="D6" s="5"/>
      <c r="E6" s="5"/>
      <c r="F6" s="5"/>
      <c r="G6" s="5"/>
      <c r="H6" s="5"/>
    </row>
    <row r="7" spans="1:8" ht="15.5" x14ac:dyDescent="0.35">
      <c r="A7" s="99" t="s">
        <v>2</v>
      </c>
      <c r="B7" s="100"/>
      <c r="C7" s="100"/>
      <c r="D7" s="100"/>
      <c r="E7" s="100"/>
      <c r="F7" s="100"/>
      <c r="G7" s="100"/>
      <c r="H7" s="101"/>
    </row>
    <row r="8" spans="1:8" x14ac:dyDescent="0.3">
      <c r="A8" s="102" t="s">
        <v>3</v>
      </c>
      <c r="B8" s="103"/>
      <c r="C8" s="103"/>
      <c r="D8" s="103"/>
      <c r="E8" s="103"/>
      <c r="F8" s="103"/>
      <c r="G8" s="103"/>
      <c r="H8" s="101"/>
    </row>
    <row r="9" spans="1:8" x14ac:dyDescent="0.3">
      <c r="A9" s="102" t="s">
        <v>134</v>
      </c>
      <c r="B9" s="103"/>
      <c r="C9" s="103"/>
      <c r="D9" s="103"/>
      <c r="E9" s="103"/>
      <c r="F9" s="103"/>
      <c r="G9" s="103"/>
      <c r="H9" s="101"/>
    </row>
    <row r="10" spans="1:8" ht="5.25" customHeight="1" x14ac:dyDescent="0.3">
      <c r="A10" s="9"/>
      <c r="B10" s="10"/>
      <c r="C10" s="10"/>
      <c r="D10" s="10"/>
      <c r="E10" s="10"/>
      <c r="F10" s="10"/>
      <c r="G10" s="10"/>
      <c r="H10" s="8"/>
    </row>
    <row r="11" spans="1:8" ht="12" customHeight="1" x14ac:dyDescent="0.3">
      <c r="A11" s="6" t="s">
        <v>120</v>
      </c>
      <c r="B11" s="104"/>
      <c r="C11" s="105"/>
      <c r="D11" s="106"/>
      <c r="E11" s="6" t="s">
        <v>7</v>
      </c>
      <c r="F11" s="104"/>
      <c r="G11" s="105"/>
      <c r="H11" s="117"/>
    </row>
    <row r="12" spans="1:8" ht="12" customHeight="1" x14ac:dyDescent="0.3">
      <c r="A12" s="7" t="s">
        <v>121</v>
      </c>
      <c r="B12" s="107"/>
      <c r="C12" s="108"/>
      <c r="D12" s="109"/>
      <c r="E12" s="7" t="s">
        <v>123</v>
      </c>
      <c r="F12" s="107"/>
      <c r="G12" s="108"/>
      <c r="H12" s="118"/>
    </row>
    <row r="13" spans="1:8" ht="12" customHeight="1" x14ac:dyDescent="0.3">
      <c r="A13" s="7" t="s">
        <v>124</v>
      </c>
      <c r="B13" s="107"/>
      <c r="C13" s="108"/>
      <c r="D13" s="109"/>
      <c r="E13" s="7" t="s">
        <v>6</v>
      </c>
      <c r="F13" s="107"/>
      <c r="G13" s="108"/>
      <c r="H13" s="118"/>
    </row>
    <row r="14" spans="1:8" ht="12" customHeight="1" x14ac:dyDescent="0.3">
      <c r="A14" s="7" t="s">
        <v>4</v>
      </c>
      <c r="B14" s="107"/>
      <c r="C14" s="108"/>
      <c r="D14" s="109"/>
      <c r="E14" s="7" t="s">
        <v>0</v>
      </c>
      <c r="F14" s="107"/>
      <c r="G14" s="108"/>
      <c r="H14" s="119"/>
    </row>
    <row r="15" spans="1:8" ht="12" customHeight="1" x14ac:dyDescent="0.3">
      <c r="A15" s="41" t="s">
        <v>5</v>
      </c>
      <c r="B15" s="112"/>
      <c r="C15" s="113"/>
      <c r="D15" s="114"/>
      <c r="E15" s="7" t="s">
        <v>1</v>
      </c>
      <c r="F15" s="115"/>
      <c r="G15" s="116"/>
      <c r="H15" s="29"/>
    </row>
    <row r="16" spans="1:8" ht="12" customHeight="1" x14ac:dyDescent="0.3">
      <c r="A16" s="18"/>
      <c r="B16" s="62"/>
      <c r="C16" s="62"/>
      <c r="D16" s="63"/>
      <c r="E16" s="42" t="s">
        <v>29</v>
      </c>
      <c r="F16" s="110"/>
      <c r="G16" s="111"/>
      <c r="H16" s="30"/>
    </row>
    <row r="17" spans="1:13" ht="7.5" customHeight="1" x14ac:dyDescent="0.3">
      <c r="A17" s="73"/>
      <c r="B17" s="73"/>
      <c r="C17" s="5"/>
      <c r="D17" s="5"/>
      <c r="E17" s="5"/>
      <c r="F17" s="5"/>
      <c r="G17" s="5"/>
      <c r="H17" s="5"/>
    </row>
    <row r="18" spans="1:13" s="2" customFormat="1" x14ac:dyDescent="0.3">
      <c r="A18" s="95" t="s">
        <v>8</v>
      </c>
      <c r="B18" s="96"/>
      <c r="C18" s="64"/>
      <c r="D18" s="64" t="s">
        <v>28</v>
      </c>
      <c r="E18" s="64" t="s">
        <v>122</v>
      </c>
      <c r="F18" s="64" t="s">
        <v>9</v>
      </c>
      <c r="G18" s="93" t="s">
        <v>118</v>
      </c>
      <c r="H18" s="93" t="s">
        <v>119</v>
      </c>
    </row>
    <row r="19" spans="1:13" ht="14.25" customHeight="1" x14ac:dyDescent="0.3">
      <c r="A19" s="97"/>
      <c r="B19" s="98"/>
      <c r="C19" s="65"/>
      <c r="D19" s="65"/>
      <c r="E19" s="65"/>
      <c r="F19" s="65"/>
      <c r="G19" s="94"/>
      <c r="H19" s="94"/>
    </row>
    <row r="20" spans="1:13" ht="11.25" customHeight="1" x14ac:dyDescent="0.3">
      <c r="A20" s="85"/>
      <c r="B20" s="86"/>
      <c r="C20" s="4"/>
      <c r="D20" s="3" t="s">
        <v>12</v>
      </c>
      <c r="E20" s="3" t="s">
        <v>13</v>
      </c>
      <c r="F20" s="3" t="s">
        <v>14</v>
      </c>
      <c r="G20" s="3" t="s">
        <v>15</v>
      </c>
      <c r="H20" s="3" t="s">
        <v>15</v>
      </c>
    </row>
    <row r="21" spans="1:13" ht="11.25" customHeight="1" x14ac:dyDescent="0.3">
      <c r="A21" s="85" t="s">
        <v>94</v>
      </c>
      <c r="B21" s="86"/>
      <c r="C21" s="36" t="s">
        <v>93</v>
      </c>
      <c r="D21" s="28"/>
      <c r="E21" s="57">
        <v>3122.75</v>
      </c>
      <c r="F21" s="4">
        <f>D21*E21</f>
        <v>0</v>
      </c>
      <c r="G21" s="4">
        <v>120</v>
      </c>
      <c r="H21" s="4">
        <f>D21*G21</f>
        <v>0</v>
      </c>
    </row>
    <row r="22" spans="1:13" ht="11.25" customHeight="1" x14ac:dyDescent="0.3">
      <c r="A22" s="85" t="s">
        <v>95</v>
      </c>
      <c r="B22" s="86"/>
      <c r="C22" s="36" t="s">
        <v>96</v>
      </c>
      <c r="D22" s="28"/>
      <c r="E22" s="57">
        <v>6010.666666666667</v>
      </c>
      <c r="F22" s="4">
        <f t="shared" ref="F22:F38" si="0">D22*E22</f>
        <v>0</v>
      </c>
      <c r="G22" s="4">
        <v>125</v>
      </c>
      <c r="H22" s="4">
        <f>D22*G22</f>
        <v>0</v>
      </c>
    </row>
    <row r="23" spans="1:13" ht="11.25" customHeight="1" x14ac:dyDescent="0.3">
      <c r="A23" s="85"/>
      <c r="B23" s="86"/>
      <c r="C23" s="36" t="s">
        <v>16</v>
      </c>
      <c r="D23" s="28"/>
      <c r="E23" s="57">
        <v>18027.083333333332</v>
      </c>
      <c r="F23" s="4">
        <f t="shared" si="0"/>
        <v>0</v>
      </c>
      <c r="G23" s="4">
        <v>70</v>
      </c>
      <c r="H23" s="4">
        <f>D23*G23</f>
        <v>0</v>
      </c>
    </row>
    <row r="24" spans="1:13" ht="11.25" customHeight="1" x14ac:dyDescent="0.3">
      <c r="A24" s="85" t="s">
        <v>17</v>
      </c>
      <c r="B24" s="86"/>
      <c r="C24" s="36" t="s">
        <v>18</v>
      </c>
      <c r="D24" s="28"/>
      <c r="E24" s="57">
        <v>1533.8888888888887</v>
      </c>
      <c r="F24" s="4">
        <f t="shared" si="0"/>
        <v>0</v>
      </c>
      <c r="G24" s="34">
        <f>IF(ISBLANK(D24),0,H24/D24)</f>
        <v>0</v>
      </c>
      <c r="H24" s="28"/>
    </row>
    <row r="25" spans="1:13" ht="11.25" customHeight="1" x14ac:dyDescent="0.3">
      <c r="A25" s="87" t="s">
        <v>126</v>
      </c>
      <c r="B25" s="88"/>
      <c r="C25" s="43"/>
      <c r="D25" s="33">
        <f>C25*0.245</f>
        <v>0</v>
      </c>
      <c r="E25" s="49"/>
      <c r="F25" s="14"/>
      <c r="G25" s="50"/>
      <c r="H25" s="34">
        <f>C25*29.2*0.7</f>
        <v>0</v>
      </c>
      <c r="M25" s="47"/>
    </row>
    <row r="26" spans="1:13" ht="11.25" customHeight="1" x14ac:dyDescent="0.3">
      <c r="A26" s="44" t="s">
        <v>127</v>
      </c>
      <c r="B26" s="45"/>
      <c r="C26" s="43"/>
      <c r="D26" s="33">
        <f>C26*0.199</f>
        <v>0</v>
      </c>
      <c r="E26" s="16"/>
      <c r="F26" s="5"/>
      <c r="G26" s="50"/>
      <c r="H26" s="34">
        <f>C26*23.7*0.7</f>
        <v>0</v>
      </c>
      <c r="M26" s="47"/>
    </row>
    <row r="27" spans="1:13" ht="11.25" customHeight="1" x14ac:dyDescent="0.3">
      <c r="A27" s="44" t="s">
        <v>45</v>
      </c>
      <c r="B27" s="45"/>
      <c r="C27" s="43"/>
      <c r="D27" s="33">
        <f>C27*0.046</f>
        <v>0</v>
      </c>
      <c r="E27" s="16"/>
      <c r="F27" s="5"/>
      <c r="G27" s="50"/>
      <c r="H27" s="34">
        <f>C27*5.5*0.7</f>
        <v>0</v>
      </c>
      <c r="M27" s="47"/>
    </row>
    <row r="28" spans="1:13" ht="11.25" customHeight="1" x14ac:dyDescent="0.3">
      <c r="A28" s="44" t="s">
        <v>46</v>
      </c>
      <c r="B28" s="45"/>
      <c r="C28" s="43"/>
      <c r="D28" s="33">
        <f>C28*0.123</f>
        <v>0</v>
      </c>
      <c r="E28" s="16"/>
      <c r="F28" s="5"/>
      <c r="G28" s="50"/>
      <c r="H28" s="34">
        <f>C28*14.6*0.7</f>
        <v>0</v>
      </c>
      <c r="M28" s="47"/>
    </row>
    <row r="29" spans="1:13" ht="11.25" customHeight="1" x14ac:dyDescent="0.3">
      <c r="A29" s="87" t="s">
        <v>109</v>
      </c>
      <c r="B29" s="88"/>
      <c r="C29" s="36"/>
      <c r="D29" s="33">
        <f>D24-D25-D26-D27-D28</f>
        <v>0</v>
      </c>
      <c r="E29" s="23"/>
      <c r="F29" s="18"/>
      <c r="G29" s="50"/>
      <c r="H29" s="34">
        <f>H24-SUM(H25:H28)</f>
        <v>0</v>
      </c>
    </row>
    <row r="30" spans="1:13" ht="11.25" customHeight="1" x14ac:dyDescent="0.3">
      <c r="A30" s="85"/>
      <c r="B30" s="86"/>
      <c r="C30" s="36" t="s">
        <v>19</v>
      </c>
      <c r="D30" s="33">
        <f>IF(ISBLANK(G24),0,IF(G24=0,0,H30/G24))</f>
        <v>0</v>
      </c>
      <c r="E30" s="57">
        <v>698.11111111111131</v>
      </c>
      <c r="F30" s="34">
        <f>D30*E30</f>
        <v>0</v>
      </c>
      <c r="G30" s="4">
        <v>0</v>
      </c>
      <c r="H30" s="28"/>
    </row>
    <row r="31" spans="1:13" ht="11.25" customHeight="1" x14ac:dyDescent="0.3">
      <c r="A31" s="85"/>
      <c r="B31" s="86"/>
      <c r="C31" s="36"/>
      <c r="D31" s="4"/>
      <c r="E31" s="24"/>
      <c r="F31" s="4"/>
      <c r="G31" s="4"/>
      <c r="H31" s="4"/>
    </row>
    <row r="32" spans="1:13" ht="11.25" customHeight="1" x14ac:dyDescent="0.3">
      <c r="A32" s="85" t="s">
        <v>20</v>
      </c>
      <c r="B32" s="86"/>
      <c r="C32" s="38" t="s">
        <v>21</v>
      </c>
      <c r="D32" s="28"/>
      <c r="E32" s="57">
        <v>24496</v>
      </c>
      <c r="F32" s="4">
        <f t="shared" si="0"/>
        <v>0</v>
      </c>
      <c r="G32" s="4">
        <v>50</v>
      </c>
      <c r="H32" s="4">
        <f>D32*G32</f>
        <v>0</v>
      </c>
    </row>
    <row r="33" spans="1:8" ht="11.25" customHeight="1" x14ac:dyDescent="0.3">
      <c r="A33" s="85"/>
      <c r="B33" s="86"/>
      <c r="C33" s="39" t="s">
        <v>22</v>
      </c>
      <c r="D33" s="28"/>
      <c r="E33" s="57">
        <v>71319.600000000006</v>
      </c>
      <c r="F33" s="4">
        <f t="shared" si="0"/>
        <v>0</v>
      </c>
      <c r="G33" s="4">
        <v>50</v>
      </c>
      <c r="H33" s="4">
        <f t="shared" ref="H33:H38" si="1">D33*G33</f>
        <v>0</v>
      </c>
    </row>
    <row r="34" spans="1:8" ht="11.25" customHeight="1" x14ac:dyDescent="0.3">
      <c r="A34" s="85"/>
      <c r="B34" s="86"/>
      <c r="C34" s="39" t="s">
        <v>23</v>
      </c>
      <c r="D34" s="28"/>
      <c r="E34" s="57">
        <v>24089.166666666664</v>
      </c>
      <c r="F34" s="4">
        <f t="shared" si="0"/>
        <v>0</v>
      </c>
      <c r="G34" s="4">
        <v>50</v>
      </c>
      <c r="H34" s="4">
        <f t="shared" si="1"/>
        <v>0</v>
      </c>
    </row>
    <row r="35" spans="1:8" ht="11.25" customHeight="1" x14ac:dyDescent="0.3">
      <c r="A35" s="85"/>
      <c r="B35" s="86"/>
      <c r="C35" s="40" t="s">
        <v>24</v>
      </c>
      <c r="D35" s="28"/>
      <c r="E35" s="57">
        <v>33912.5</v>
      </c>
      <c r="F35" s="4">
        <f t="shared" si="0"/>
        <v>0</v>
      </c>
      <c r="G35" s="4">
        <v>50</v>
      </c>
      <c r="H35" s="4">
        <f t="shared" si="1"/>
        <v>0</v>
      </c>
    </row>
    <row r="36" spans="1:8" ht="11.25" customHeight="1" x14ac:dyDescent="0.3">
      <c r="A36" s="85" t="s">
        <v>97</v>
      </c>
      <c r="B36" s="86"/>
      <c r="C36" s="36" t="s">
        <v>60</v>
      </c>
      <c r="D36" s="28"/>
      <c r="E36" s="57">
        <v>50</v>
      </c>
      <c r="F36" s="4">
        <f t="shared" si="0"/>
        <v>0</v>
      </c>
      <c r="G36" s="4">
        <v>0.4</v>
      </c>
      <c r="H36" s="4">
        <f t="shared" si="1"/>
        <v>0</v>
      </c>
    </row>
    <row r="37" spans="1:8" ht="11.25" customHeight="1" x14ac:dyDescent="0.3">
      <c r="A37" s="85"/>
      <c r="B37" s="86"/>
      <c r="C37" s="36"/>
      <c r="D37" s="24"/>
      <c r="E37" s="24"/>
      <c r="F37" s="4"/>
      <c r="G37" s="4"/>
      <c r="H37" s="4"/>
    </row>
    <row r="38" spans="1:8" ht="11.25" customHeight="1" x14ac:dyDescent="0.3">
      <c r="A38" s="85" t="s">
        <v>25</v>
      </c>
      <c r="B38" s="86"/>
      <c r="C38" s="36" t="s">
        <v>26</v>
      </c>
      <c r="D38" s="28"/>
      <c r="E38" s="57">
        <v>2100</v>
      </c>
      <c r="F38" s="4">
        <f t="shared" si="0"/>
        <v>0</v>
      </c>
      <c r="G38" s="4">
        <v>50</v>
      </c>
      <c r="H38" s="4">
        <f t="shared" si="1"/>
        <v>0</v>
      </c>
    </row>
    <row r="39" spans="1:8" ht="12" customHeight="1" x14ac:dyDescent="0.3">
      <c r="A39" s="89" t="s">
        <v>27</v>
      </c>
      <c r="B39" s="90"/>
      <c r="C39" s="4"/>
      <c r="D39" s="4">
        <f>D21+D22+D23+D24+D32+D33+D34+D35+D38</f>
        <v>0</v>
      </c>
      <c r="E39" s="24"/>
      <c r="F39" s="34">
        <f>SUM(F21:F38)</f>
        <v>0</v>
      </c>
      <c r="G39" s="4"/>
      <c r="H39" s="34">
        <f>H21+H22+H23+H29+H32+H33+H34+H35+H36+H38</f>
        <v>0</v>
      </c>
    </row>
    <row r="40" spans="1:8" ht="12.75" customHeight="1" x14ac:dyDescent="0.3">
      <c r="A40" s="73"/>
      <c r="B40" s="73"/>
      <c r="C40" s="5"/>
      <c r="D40" s="5"/>
      <c r="E40" s="5"/>
      <c r="F40" s="5"/>
      <c r="G40" s="5"/>
      <c r="H40" s="5"/>
    </row>
    <row r="41" spans="1:8" ht="11.25" customHeight="1" x14ac:dyDescent="0.3">
      <c r="A41" s="89" t="s">
        <v>39</v>
      </c>
      <c r="B41" s="90"/>
      <c r="C41" s="3"/>
      <c r="D41" s="3" t="s">
        <v>60</v>
      </c>
      <c r="E41" s="58"/>
      <c r="F41" s="3"/>
      <c r="G41" s="3" t="s">
        <v>61</v>
      </c>
      <c r="H41" s="3" t="s">
        <v>61</v>
      </c>
    </row>
    <row r="42" spans="1:8" ht="11.25" customHeight="1" x14ac:dyDescent="0.3">
      <c r="A42" s="89" t="s">
        <v>40</v>
      </c>
      <c r="B42" s="90"/>
      <c r="C42" s="4"/>
      <c r="D42" s="4"/>
      <c r="E42" s="24"/>
      <c r="F42" s="4"/>
      <c r="G42" s="4"/>
      <c r="H42" s="3" t="s">
        <v>11</v>
      </c>
    </row>
    <row r="43" spans="1:8" ht="11.25" customHeight="1" x14ac:dyDescent="0.3">
      <c r="A43" s="91" t="s">
        <v>130</v>
      </c>
      <c r="B43" s="92"/>
      <c r="C43" s="24"/>
      <c r="D43" s="28"/>
      <c r="E43" s="57">
        <v>4054.833333333333</v>
      </c>
      <c r="F43" s="34">
        <f t="shared" ref="F43:F68" si="2">D43*E43</f>
        <v>0</v>
      </c>
      <c r="G43" s="4">
        <v>62.1</v>
      </c>
      <c r="H43" s="4">
        <f>D43*G43</f>
        <v>0</v>
      </c>
    </row>
    <row r="44" spans="1:8" ht="11.25" customHeight="1" x14ac:dyDescent="0.3">
      <c r="A44" s="85" t="s">
        <v>41</v>
      </c>
      <c r="B44" s="86"/>
      <c r="C44" s="4"/>
      <c r="D44" s="28"/>
      <c r="E44" s="57">
        <v>4845.5</v>
      </c>
      <c r="F44" s="34">
        <f t="shared" si="2"/>
        <v>0</v>
      </c>
      <c r="G44" s="4">
        <v>76.7</v>
      </c>
      <c r="H44" s="4">
        <f t="shared" ref="H44:H68" si="3">D44*G44</f>
        <v>0</v>
      </c>
    </row>
    <row r="45" spans="1:8" ht="11.25" customHeight="1" x14ac:dyDescent="0.3">
      <c r="A45" s="85" t="s">
        <v>42</v>
      </c>
      <c r="B45" s="86"/>
      <c r="C45" s="4"/>
      <c r="D45" s="28"/>
      <c r="E45" s="57">
        <v>2175.5</v>
      </c>
      <c r="F45" s="34">
        <f t="shared" si="2"/>
        <v>0</v>
      </c>
      <c r="G45" s="4">
        <v>55.2</v>
      </c>
      <c r="H45" s="4">
        <f t="shared" si="3"/>
        <v>0</v>
      </c>
    </row>
    <row r="46" spans="1:8" ht="11.25" customHeight="1" x14ac:dyDescent="0.3">
      <c r="A46" s="85" t="s">
        <v>43</v>
      </c>
      <c r="B46" s="86"/>
      <c r="C46" s="4"/>
      <c r="D46" s="28"/>
      <c r="E46" s="57">
        <v>1851.3333333333335</v>
      </c>
      <c r="F46" s="34">
        <f t="shared" si="2"/>
        <v>0</v>
      </c>
      <c r="G46" s="4">
        <v>40.200000000000003</v>
      </c>
      <c r="H46" s="4">
        <f t="shared" si="3"/>
        <v>0</v>
      </c>
    </row>
    <row r="47" spans="1:8" ht="11.25" customHeight="1" x14ac:dyDescent="0.3">
      <c r="A47" s="85" t="s">
        <v>44</v>
      </c>
      <c r="B47" s="86"/>
      <c r="C47" s="4"/>
      <c r="D47" s="28"/>
      <c r="E47" s="57">
        <v>0</v>
      </c>
      <c r="F47" s="34">
        <f t="shared" si="2"/>
        <v>0</v>
      </c>
      <c r="G47" s="4">
        <v>25.6</v>
      </c>
      <c r="H47" s="4">
        <f t="shared" si="3"/>
        <v>0</v>
      </c>
    </row>
    <row r="48" spans="1:8" ht="11.25" customHeight="1" x14ac:dyDescent="0.3">
      <c r="A48" s="85" t="s">
        <v>98</v>
      </c>
      <c r="B48" s="86"/>
      <c r="C48" s="4"/>
      <c r="D48" s="28"/>
      <c r="E48" s="57">
        <v>0</v>
      </c>
      <c r="F48" s="34">
        <f t="shared" si="2"/>
        <v>0</v>
      </c>
      <c r="G48" s="4">
        <v>16.399999999999999</v>
      </c>
      <c r="H48" s="4">
        <f t="shared" si="3"/>
        <v>0</v>
      </c>
    </row>
    <row r="49" spans="1:8" ht="11.25" customHeight="1" x14ac:dyDescent="0.3">
      <c r="A49" s="4" t="s">
        <v>114</v>
      </c>
      <c r="B49" s="51"/>
      <c r="C49" s="4"/>
      <c r="D49" s="28"/>
      <c r="E49" s="57">
        <v>1832.3333333333335</v>
      </c>
      <c r="F49" s="34">
        <f t="shared" si="2"/>
        <v>0</v>
      </c>
      <c r="G49" s="4">
        <f>AVERAGE(G47:G48)</f>
        <v>21</v>
      </c>
      <c r="H49" s="4">
        <f t="shared" si="3"/>
        <v>0</v>
      </c>
    </row>
    <row r="50" spans="1:8" ht="11.25" customHeight="1" x14ac:dyDescent="0.3">
      <c r="A50" s="85" t="s">
        <v>99</v>
      </c>
      <c r="B50" s="86"/>
      <c r="C50" s="4" t="s">
        <v>56</v>
      </c>
      <c r="D50" s="28"/>
      <c r="E50" s="57">
        <v>700</v>
      </c>
      <c r="F50" s="34">
        <f t="shared" si="2"/>
        <v>0</v>
      </c>
      <c r="G50" s="4">
        <v>9.1</v>
      </c>
      <c r="H50" s="4">
        <f t="shared" si="3"/>
        <v>0</v>
      </c>
    </row>
    <row r="51" spans="1:8" ht="11.25" customHeight="1" x14ac:dyDescent="0.3">
      <c r="A51" s="85" t="s">
        <v>100</v>
      </c>
      <c r="B51" s="86"/>
      <c r="C51" s="4" t="s">
        <v>56</v>
      </c>
      <c r="D51" s="28"/>
      <c r="E51" s="57">
        <v>847.22222222222229</v>
      </c>
      <c r="F51" s="34">
        <f t="shared" si="2"/>
        <v>0</v>
      </c>
      <c r="G51" s="4">
        <v>20.100000000000001</v>
      </c>
      <c r="H51" s="4">
        <f t="shared" si="3"/>
        <v>0</v>
      </c>
    </row>
    <row r="52" spans="1:8" ht="11.25" customHeight="1" x14ac:dyDescent="0.3">
      <c r="A52" s="4" t="s">
        <v>128</v>
      </c>
      <c r="B52" s="51"/>
      <c r="C52" s="4"/>
      <c r="D52" s="28"/>
      <c r="E52" s="57">
        <v>5610.0333333333319</v>
      </c>
      <c r="F52" s="34">
        <f t="shared" si="2"/>
        <v>0</v>
      </c>
      <c r="G52" s="4"/>
      <c r="H52" s="4">
        <f t="shared" si="3"/>
        <v>0</v>
      </c>
    </row>
    <row r="53" spans="1:8" ht="11.25" customHeight="1" x14ac:dyDescent="0.3">
      <c r="A53" s="4" t="s">
        <v>129</v>
      </c>
      <c r="B53" s="51"/>
      <c r="C53" s="4"/>
      <c r="D53" s="28"/>
      <c r="E53" s="57">
        <v>0</v>
      </c>
      <c r="F53" s="34">
        <f t="shared" si="2"/>
        <v>0</v>
      </c>
      <c r="G53" s="4"/>
      <c r="H53" s="4">
        <f t="shared" si="3"/>
        <v>0</v>
      </c>
    </row>
    <row r="54" spans="1:8" ht="11.25" customHeight="1" x14ac:dyDescent="0.3">
      <c r="A54" s="4" t="s">
        <v>46</v>
      </c>
      <c r="B54" s="51"/>
      <c r="C54" s="4"/>
      <c r="D54" s="28"/>
      <c r="E54" s="57">
        <v>0</v>
      </c>
      <c r="F54" s="34">
        <f t="shared" si="2"/>
        <v>0</v>
      </c>
      <c r="G54" s="4"/>
      <c r="H54" s="4">
        <f t="shared" si="3"/>
        <v>0</v>
      </c>
    </row>
    <row r="55" spans="1:8" ht="11.25" customHeight="1" x14ac:dyDescent="0.3">
      <c r="A55" s="85" t="s">
        <v>47</v>
      </c>
      <c r="B55" s="86"/>
      <c r="C55" s="4"/>
      <c r="D55" s="28"/>
      <c r="E55" s="57">
        <v>1039.6666666666667</v>
      </c>
      <c r="F55" s="34">
        <f t="shared" si="2"/>
        <v>0</v>
      </c>
      <c r="G55" s="4">
        <v>9.1</v>
      </c>
      <c r="H55" s="4">
        <f t="shared" si="3"/>
        <v>0</v>
      </c>
    </row>
    <row r="56" spans="1:8" ht="11.25" customHeight="1" x14ac:dyDescent="0.3">
      <c r="A56" s="85" t="s">
        <v>48</v>
      </c>
      <c r="B56" s="86"/>
      <c r="C56" s="4"/>
      <c r="D56" s="28"/>
      <c r="E56" s="57">
        <v>324</v>
      </c>
      <c r="F56" s="34">
        <f t="shared" si="2"/>
        <v>0</v>
      </c>
      <c r="G56" s="4">
        <v>6.6</v>
      </c>
      <c r="H56" s="4">
        <f t="shared" si="3"/>
        <v>0</v>
      </c>
    </row>
    <row r="57" spans="1:8" ht="11.25" customHeight="1" x14ac:dyDescent="0.3">
      <c r="A57" s="85" t="s">
        <v>49</v>
      </c>
      <c r="B57" s="86"/>
      <c r="C57" s="4"/>
      <c r="D57" s="28"/>
      <c r="E57" s="57">
        <v>0</v>
      </c>
      <c r="F57" s="34">
        <f t="shared" si="2"/>
        <v>0</v>
      </c>
      <c r="G57" s="4">
        <v>4.4000000000000004</v>
      </c>
      <c r="H57" s="4">
        <f t="shared" si="3"/>
        <v>0</v>
      </c>
    </row>
    <row r="58" spans="1:8" ht="11.25" customHeight="1" x14ac:dyDescent="0.3">
      <c r="A58" s="85" t="s">
        <v>50</v>
      </c>
      <c r="B58" s="86"/>
      <c r="C58" s="4"/>
      <c r="D58" s="28"/>
      <c r="E58" s="57">
        <v>866</v>
      </c>
      <c r="F58" s="34">
        <f t="shared" si="2"/>
        <v>0</v>
      </c>
      <c r="G58" s="4">
        <v>7.3</v>
      </c>
      <c r="H58" s="4">
        <f t="shared" si="3"/>
        <v>0</v>
      </c>
    </row>
    <row r="59" spans="1:8" ht="11.25" customHeight="1" x14ac:dyDescent="0.3">
      <c r="A59" s="85" t="s">
        <v>51</v>
      </c>
      <c r="B59" s="86"/>
      <c r="C59" s="4"/>
      <c r="D59" s="28"/>
      <c r="E59" s="57">
        <v>0</v>
      </c>
      <c r="F59" s="34">
        <f t="shared" si="2"/>
        <v>0</v>
      </c>
      <c r="G59" s="4">
        <v>5.8</v>
      </c>
      <c r="H59" s="4">
        <f t="shared" si="3"/>
        <v>0</v>
      </c>
    </row>
    <row r="60" spans="1:8" ht="11.25" customHeight="1" x14ac:dyDescent="0.3">
      <c r="A60" s="85" t="s">
        <v>52</v>
      </c>
      <c r="B60" s="86"/>
      <c r="C60" s="4"/>
      <c r="D60" s="28"/>
      <c r="E60" s="57">
        <v>0</v>
      </c>
      <c r="F60" s="34">
        <f t="shared" si="2"/>
        <v>0</v>
      </c>
      <c r="G60" s="4">
        <v>3.7</v>
      </c>
      <c r="H60" s="4">
        <f t="shared" si="3"/>
        <v>0</v>
      </c>
    </row>
    <row r="61" spans="1:8" ht="11.25" customHeight="1" x14ac:dyDescent="0.3">
      <c r="A61" s="85" t="s">
        <v>53</v>
      </c>
      <c r="B61" s="86"/>
      <c r="C61" s="4"/>
      <c r="D61" s="28"/>
      <c r="E61" s="57">
        <v>165</v>
      </c>
      <c r="F61" s="34">
        <f t="shared" si="2"/>
        <v>0</v>
      </c>
      <c r="G61" s="4">
        <v>4.3</v>
      </c>
      <c r="H61" s="4">
        <f t="shared" si="3"/>
        <v>0</v>
      </c>
    </row>
    <row r="62" spans="1:8" ht="11.25" customHeight="1" x14ac:dyDescent="0.3">
      <c r="A62" s="85" t="s">
        <v>54</v>
      </c>
      <c r="B62" s="86"/>
      <c r="C62" s="4"/>
      <c r="D62" s="28"/>
      <c r="E62" s="57">
        <v>223.66666666666666</v>
      </c>
      <c r="F62" s="34">
        <f t="shared" si="2"/>
        <v>0</v>
      </c>
      <c r="G62" s="4">
        <v>9.5</v>
      </c>
      <c r="H62" s="4">
        <f t="shared" si="3"/>
        <v>0</v>
      </c>
    </row>
    <row r="63" spans="1:8" ht="11.25" customHeight="1" x14ac:dyDescent="0.3">
      <c r="A63" s="120"/>
      <c r="B63" s="121"/>
      <c r="C63" s="4"/>
      <c r="D63" s="28"/>
      <c r="E63" s="60"/>
      <c r="F63" s="34">
        <f t="shared" si="2"/>
        <v>0</v>
      </c>
      <c r="G63" s="61"/>
      <c r="H63" s="4">
        <f t="shared" si="3"/>
        <v>0</v>
      </c>
    </row>
    <row r="64" spans="1:8" ht="11.25" customHeight="1" x14ac:dyDescent="0.3">
      <c r="A64" s="120"/>
      <c r="B64" s="121"/>
      <c r="C64" s="4"/>
      <c r="D64" s="28"/>
      <c r="E64" s="60"/>
      <c r="F64" s="34">
        <f t="shared" si="2"/>
        <v>0</v>
      </c>
      <c r="G64" s="61"/>
      <c r="H64" s="4">
        <f t="shared" si="3"/>
        <v>0</v>
      </c>
    </row>
    <row r="65" spans="1:8" ht="11.25" customHeight="1" x14ac:dyDescent="0.3">
      <c r="A65" s="120"/>
      <c r="B65" s="121"/>
      <c r="C65" s="36"/>
      <c r="D65" s="28"/>
      <c r="E65" s="60"/>
      <c r="F65" s="34">
        <f t="shared" si="2"/>
        <v>0</v>
      </c>
      <c r="G65" s="61"/>
      <c r="H65" s="4">
        <f t="shared" si="3"/>
        <v>0</v>
      </c>
    </row>
    <row r="66" spans="1:8" ht="11.25" customHeight="1" x14ac:dyDescent="0.3">
      <c r="A66" s="120"/>
      <c r="B66" s="121"/>
      <c r="C66" s="36"/>
      <c r="D66" s="28"/>
      <c r="E66" s="60"/>
      <c r="F66" s="34">
        <f t="shared" si="2"/>
        <v>0</v>
      </c>
      <c r="G66" s="61"/>
      <c r="H66" s="4">
        <f t="shared" si="3"/>
        <v>0</v>
      </c>
    </row>
    <row r="67" spans="1:8" ht="11.25" customHeight="1" x14ac:dyDescent="0.3">
      <c r="A67" s="85" t="s">
        <v>55</v>
      </c>
      <c r="B67" s="86"/>
      <c r="C67" s="36" t="s">
        <v>56</v>
      </c>
      <c r="D67" s="28"/>
      <c r="E67" s="57">
        <v>31.666666666666668</v>
      </c>
      <c r="F67" s="34">
        <f t="shared" si="2"/>
        <v>0</v>
      </c>
      <c r="G67" s="4">
        <v>0</v>
      </c>
      <c r="H67" s="4">
        <f t="shared" si="3"/>
        <v>0</v>
      </c>
    </row>
    <row r="68" spans="1:8" ht="11.25" customHeight="1" x14ac:dyDescent="0.3">
      <c r="A68" s="85" t="s">
        <v>57</v>
      </c>
      <c r="B68" s="86"/>
      <c r="C68" s="36" t="s">
        <v>56</v>
      </c>
      <c r="D68" s="28"/>
      <c r="E68" s="57">
        <v>-54.666666666666664</v>
      </c>
      <c r="F68" s="34">
        <f t="shared" si="2"/>
        <v>0</v>
      </c>
      <c r="G68" s="4">
        <v>3</v>
      </c>
      <c r="H68" s="4">
        <f t="shared" si="3"/>
        <v>0</v>
      </c>
    </row>
    <row r="69" spans="1:8" ht="11.25" customHeight="1" x14ac:dyDescent="0.3">
      <c r="A69" s="85" t="s">
        <v>108</v>
      </c>
      <c r="B69" s="86"/>
      <c r="C69" s="36" t="s">
        <v>58</v>
      </c>
      <c r="D69" s="28"/>
      <c r="E69" s="24"/>
      <c r="F69" s="34"/>
      <c r="G69" s="4"/>
      <c r="H69" s="28"/>
    </row>
    <row r="70" spans="1:8" ht="11.25" customHeight="1" x14ac:dyDescent="0.3">
      <c r="A70" s="89" t="s">
        <v>59</v>
      </c>
      <c r="B70" s="90"/>
      <c r="C70" s="36"/>
      <c r="D70" s="4"/>
      <c r="E70" s="24"/>
      <c r="F70" s="55">
        <f>SUM(F43:F68)</f>
        <v>0</v>
      </c>
      <c r="G70" s="4"/>
      <c r="H70" s="3">
        <f>SUM(H43:H69)</f>
        <v>0</v>
      </c>
    </row>
    <row r="71" spans="1:8" ht="11.25" customHeight="1" x14ac:dyDescent="0.3">
      <c r="A71" s="5"/>
      <c r="B71" s="5"/>
      <c r="C71" s="5"/>
      <c r="D71" s="5"/>
      <c r="E71" s="5"/>
      <c r="F71" s="5"/>
      <c r="G71" s="5"/>
      <c r="H71" s="5"/>
    </row>
    <row r="72" spans="1:8" ht="13.5" customHeight="1" x14ac:dyDescent="0.3">
      <c r="A72" s="5"/>
      <c r="B72" s="5"/>
      <c r="C72" s="5"/>
      <c r="D72" s="5"/>
      <c r="E72" s="5"/>
      <c r="F72" s="5"/>
      <c r="G72" s="5"/>
      <c r="H72" s="5"/>
    </row>
    <row r="73" spans="1:8" x14ac:dyDescent="0.3">
      <c r="A73" s="5"/>
      <c r="B73" s="5"/>
      <c r="C73" s="5"/>
      <c r="D73" s="5"/>
      <c r="E73" s="5"/>
      <c r="F73" s="5"/>
      <c r="G73" s="5"/>
      <c r="H73" s="5"/>
    </row>
    <row r="74" spans="1:8" x14ac:dyDescent="0.3">
      <c r="A74" s="5"/>
      <c r="B74" s="5"/>
      <c r="C74" s="5"/>
      <c r="D74" s="5"/>
      <c r="E74" s="5"/>
      <c r="F74" s="5"/>
      <c r="G74" s="5"/>
      <c r="H74" s="5"/>
    </row>
    <row r="75" spans="1:8" x14ac:dyDescent="0.3">
      <c r="A75" s="5"/>
      <c r="B75" s="5"/>
      <c r="C75" s="5"/>
      <c r="D75" s="5"/>
      <c r="E75" s="5"/>
      <c r="F75" s="5"/>
      <c r="G75" s="5"/>
      <c r="H75" s="5"/>
    </row>
    <row r="76" spans="1:8" x14ac:dyDescent="0.3">
      <c r="A76" s="5"/>
      <c r="B76" s="5"/>
      <c r="C76" s="5"/>
      <c r="D76" s="5"/>
      <c r="E76" s="5"/>
      <c r="F76" s="5"/>
      <c r="G76" s="5"/>
      <c r="H76" s="5"/>
    </row>
    <row r="77" spans="1:8" x14ac:dyDescent="0.3">
      <c r="A77" s="5"/>
      <c r="B77" s="5"/>
      <c r="C77" s="5"/>
      <c r="D77" s="5"/>
      <c r="E77" s="5"/>
      <c r="F77" s="5"/>
      <c r="G77" s="5"/>
      <c r="H77" s="5"/>
    </row>
    <row r="78" spans="1:8" x14ac:dyDescent="0.3">
      <c r="A78" s="89" t="s">
        <v>62</v>
      </c>
      <c r="B78" s="90"/>
      <c r="C78" s="4"/>
      <c r="D78" s="3" t="s">
        <v>56</v>
      </c>
      <c r="E78" s="24"/>
      <c r="F78" s="4"/>
      <c r="G78" s="4"/>
      <c r="H78" s="4"/>
    </row>
    <row r="79" spans="1:8" ht="11.25" customHeight="1" x14ac:dyDescent="0.3">
      <c r="A79" s="85" t="s">
        <v>113</v>
      </c>
      <c r="B79" s="86"/>
      <c r="C79" s="4"/>
      <c r="D79" s="28"/>
      <c r="E79" s="57">
        <v>368.8</v>
      </c>
      <c r="F79" s="34">
        <f>D79*E79</f>
        <v>0</v>
      </c>
      <c r="G79" s="4">
        <v>6</v>
      </c>
      <c r="H79" s="11">
        <f>D79*G79</f>
        <v>0</v>
      </c>
    </row>
    <row r="80" spans="1:8" ht="11.25" customHeight="1" x14ac:dyDescent="0.3">
      <c r="A80" s="85"/>
      <c r="B80" s="86"/>
      <c r="C80" s="4"/>
      <c r="D80" s="4"/>
      <c r="E80" s="24"/>
      <c r="F80" s="34"/>
      <c r="G80" s="4"/>
      <c r="H80" s="11"/>
    </row>
    <row r="81" spans="1:8" ht="11.25" customHeight="1" x14ac:dyDescent="0.3">
      <c r="A81" s="85" t="s">
        <v>117</v>
      </c>
      <c r="B81" s="86"/>
      <c r="C81" s="4"/>
      <c r="D81" s="28"/>
      <c r="E81" s="57">
        <v>2715.6</v>
      </c>
      <c r="F81" s="34">
        <f t="shared" ref="F81:F99" si="4">D81*E81</f>
        <v>0</v>
      </c>
      <c r="G81" s="4">
        <v>16.8</v>
      </c>
      <c r="H81" s="11">
        <f t="shared" ref="H81:H99" si="5">D81*G81</f>
        <v>0</v>
      </c>
    </row>
    <row r="82" spans="1:8" ht="11.25" customHeight="1" x14ac:dyDescent="0.3">
      <c r="A82" s="85" t="s">
        <v>63</v>
      </c>
      <c r="B82" s="86"/>
      <c r="C82" s="4"/>
      <c r="D82" s="28"/>
      <c r="E82" s="57">
        <v>905.19999999999993</v>
      </c>
      <c r="F82" s="34">
        <f>D82*E82</f>
        <v>0</v>
      </c>
      <c r="G82" s="4">
        <v>8</v>
      </c>
      <c r="H82" s="11">
        <f t="shared" si="5"/>
        <v>0</v>
      </c>
    </row>
    <row r="83" spans="1:8" ht="11.25" customHeight="1" x14ac:dyDescent="0.3">
      <c r="A83" s="85" t="s">
        <v>64</v>
      </c>
      <c r="B83" s="86"/>
      <c r="C83" s="4"/>
      <c r="D83" s="28"/>
      <c r="E83" s="57">
        <v>500</v>
      </c>
      <c r="F83" s="34">
        <f t="shared" si="4"/>
        <v>0</v>
      </c>
      <c r="G83" s="4">
        <v>9.1</v>
      </c>
      <c r="H83" s="11">
        <f t="shared" si="5"/>
        <v>0</v>
      </c>
    </row>
    <row r="84" spans="1:8" ht="11.25" customHeight="1" x14ac:dyDescent="0.3">
      <c r="A84" s="53" t="s">
        <v>116</v>
      </c>
      <c r="B84" s="52"/>
      <c r="C84" s="4"/>
      <c r="D84" s="28"/>
      <c r="E84" s="57">
        <v>0</v>
      </c>
      <c r="F84" s="34">
        <f t="shared" si="4"/>
        <v>0</v>
      </c>
      <c r="G84" s="4">
        <v>0.4</v>
      </c>
      <c r="H84" s="11">
        <f t="shared" si="5"/>
        <v>0</v>
      </c>
    </row>
    <row r="85" spans="1:8" ht="11.25" customHeight="1" x14ac:dyDescent="0.3">
      <c r="A85" s="85" t="s">
        <v>65</v>
      </c>
      <c r="B85" s="86"/>
      <c r="C85" s="4"/>
      <c r="D85" s="28"/>
      <c r="E85" s="57">
        <v>0</v>
      </c>
      <c r="F85" s="34">
        <f t="shared" si="4"/>
        <v>0</v>
      </c>
      <c r="G85" s="4">
        <v>1.6</v>
      </c>
      <c r="H85" s="11">
        <f t="shared" si="5"/>
        <v>0</v>
      </c>
    </row>
    <row r="86" spans="1:8" ht="11.25" customHeight="1" x14ac:dyDescent="0.3">
      <c r="A86" s="85" t="s">
        <v>66</v>
      </c>
      <c r="B86" s="86"/>
      <c r="C86" s="4"/>
      <c r="D86" s="28"/>
      <c r="E86" s="57">
        <v>122.19999999999999</v>
      </c>
      <c r="F86" s="34">
        <f t="shared" si="4"/>
        <v>0</v>
      </c>
      <c r="G86" s="4">
        <v>5.64</v>
      </c>
      <c r="H86" s="11">
        <f t="shared" si="5"/>
        <v>0</v>
      </c>
    </row>
    <row r="87" spans="1:8" ht="11.25" customHeight="1" x14ac:dyDescent="0.3">
      <c r="A87" s="85" t="s">
        <v>67</v>
      </c>
      <c r="B87" s="86"/>
      <c r="C87" s="4"/>
      <c r="D87" s="28"/>
      <c r="E87" s="57">
        <v>2749.5450000000001</v>
      </c>
      <c r="F87" s="34">
        <f t="shared" si="4"/>
        <v>0</v>
      </c>
      <c r="G87" s="4">
        <v>16.8</v>
      </c>
      <c r="H87" s="11">
        <f t="shared" si="5"/>
        <v>0</v>
      </c>
    </row>
    <row r="88" spans="1:8" ht="11.25" customHeight="1" x14ac:dyDescent="0.3">
      <c r="A88" s="85" t="s">
        <v>68</v>
      </c>
      <c r="B88" s="86"/>
      <c r="C88" s="4"/>
      <c r="D88" s="28"/>
      <c r="E88" s="57">
        <v>916.51499999999999</v>
      </c>
      <c r="F88" s="34">
        <f>D88*E88</f>
        <v>0</v>
      </c>
      <c r="G88" s="4">
        <v>8</v>
      </c>
      <c r="H88" s="11">
        <f t="shared" si="5"/>
        <v>0</v>
      </c>
    </row>
    <row r="89" spans="1:8" ht="11.25" customHeight="1" x14ac:dyDescent="0.3">
      <c r="A89" s="85"/>
      <c r="B89" s="86"/>
      <c r="C89" s="4"/>
      <c r="D89" s="4"/>
      <c r="E89" s="24"/>
      <c r="F89" s="34"/>
      <c r="G89" s="4"/>
      <c r="H89" s="11"/>
    </row>
    <row r="90" spans="1:8" ht="11.25" customHeight="1" x14ac:dyDescent="0.3">
      <c r="A90" s="85" t="s">
        <v>69</v>
      </c>
      <c r="B90" s="86"/>
      <c r="C90" s="4"/>
      <c r="D90" s="28"/>
      <c r="E90" s="57">
        <v>22.5</v>
      </c>
      <c r="F90" s="34">
        <f t="shared" si="4"/>
        <v>0</v>
      </c>
      <c r="G90" s="4">
        <v>0.37</v>
      </c>
      <c r="H90" s="11">
        <f t="shared" si="5"/>
        <v>0</v>
      </c>
    </row>
    <row r="91" spans="1:8" ht="11.25" customHeight="1" x14ac:dyDescent="0.3">
      <c r="A91" s="85" t="s">
        <v>70</v>
      </c>
      <c r="B91" s="86"/>
      <c r="C91" s="4"/>
      <c r="D91" s="28"/>
      <c r="E91" s="57">
        <v>21.663333333333334</v>
      </c>
      <c r="F91" s="34">
        <f t="shared" si="4"/>
        <v>0</v>
      </c>
      <c r="G91" s="4">
        <v>0.37</v>
      </c>
      <c r="H91" s="11">
        <f>D91*G91</f>
        <v>0</v>
      </c>
    </row>
    <row r="92" spans="1:8" ht="11.25" customHeight="1" x14ac:dyDescent="0.3">
      <c r="A92" s="85" t="s">
        <v>71</v>
      </c>
      <c r="B92" s="86"/>
      <c r="C92" s="4"/>
      <c r="D92" s="28"/>
      <c r="E92" s="57">
        <v>4.0449999999999999</v>
      </c>
      <c r="F92" s="34">
        <f t="shared" si="4"/>
        <v>0</v>
      </c>
      <c r="G92" s="4">
        <v>0.11</v>
      </c>
      <c r="H92" s="11">
        <f t="shared" si="5"/>
        <v>0</v>
      </c>
    </row>
    <row r="93" spans="1:8" ht="11.25" customHeight="1" x14ac:dyDescent="0.3">
      <c r="A93" s="85" t="s">
        <v>101</v>
      </c>
      <c r="B93" s="86"/>
      <c r="C93" s="4"/>
      <c r="D93" s="28"/>
      <c r="E93" s="57">
        <v>8.8650000000000002</v>
      </c>
      <c r="F93" s="34">
        <f t="shared" si="4"/>
        <v>0</v>
      </c>
      <c r="G93" s="4">
        <v>0.24</v>
      </c>
      <c r="H93" s="11">
        <f t="shared" si="5"/>
        <v>0</v>
      </c>
    </row>
    <row r="94" spans="1:8" ht="11.25" customHeight="1" x14ac:dyDescent="0.3">
      <c r="A94" s="85" t="s">
        <v>102</v>
      </c>
      <c r="B94" s="86"/>
      <c r="C94" s="4"/>
      <c r="D94" s="28"/>
      <c r="E94" s="57">
        <v>7.2</v>
      </c>
      <c r="F94" s="34">
        <f t="shared" si="4"/>
        <v>0</v>
      </c>
      <c r="G94" s="4">
        <v>0.3</v>
      </c>
      <c r="H94" s="11">
        <f t="shared" si="5"/>
        <v>0</v>
      </c>
    </row>
    <row r="95" spans="1:8" ht="11.25" customHeight="1" x14ac:dyDescent="0.3">
      <c r="A95" s="85" t="s">
        <v>103</v>
      </c>
      <c r="B95" s="86"/>
      <c r="C95" s="4"/>
      <c r="D95" s="28"/>
      <c r="E95" s="57">
        <v>30</v>
      </c>
      <c r="F95" s="34">
        <f t="shared" si="4"/>
        <v>0</v>
      </c>
      <c r="G95" s="4">
        <v>0.85</v>
      </c>
      <c r="H95" s="11">
        <f t="shared" si="5"/>
        <v>0</v>
      </c>
    </row>
    <row r="96" spans="1:8" ht="11.25" customHeight="1" x14ac:dyDescent="0.3">
      <c r="A96" s="85" t="s">
        <v>72</v>
      </c>
      <c r="B96" s="86"/>
      <c r="C96" s="4"/>
      <c r="D96" s="28"/>
      <c r="E96" s="57">
        <v>7</v>
      </c>
      <c r="F96" s="34">
        <f t="shared" si="4"/>
        <v>0</v>
      </c>
      <c r="G96" s="4">
        <v>0.68</v>
      </c>
      <c r="H96" s="11">
        <f t="shared" si="5"/>
        <v>0</v>
      </c>
    </row>
    <row r="97" spans="1:8" ht="11.25" customHeight="1" x14ac:dyDescent="0.3">
      <c r="A97" s="85" t="s">
        <v>73</v>
      </c>
      <c r="B97" s="86"/>
      <c r="C97" s="4"/>
      <c r="D97" s="28"/>
      <c r="E97" s="57">
        <v>700</v>
      </c>
      <c r="F97" s="34">
        <f t="shared" si="4"/>
        <v>0</v>
      </c>
      <c r="G97" s="4">
        <v>8.8000000000000007</v>
      </c>
      <c r="H97" s="11">
        <f t="shared" si="5"/>
        <v>0</v>
      </c>
    </row>
    <row r="98" spans="1:8" ht="11.25" customHeight="1" x14ac:dyDescent="0.3">
      <c r="A98" s="85" t="s">
        <v>74</v>
      </c>
      <c r="B98" s="86"/>
      <c r="C98" s="4"/>
      <c r="D98" s="28"/>
      <c r="E98" s="57">
        <v>190</v>
      </c>
      <c r="F98" s="34">
        <f t="shared" si="4"/>
        <v>0</v>
      </c>
      <c r="G98" s="4">
        <v>0.35</v>
      </c>
      <c r="H98" s="11">
        <f t="shared" si="5"/>
        <v>0</v>
      </c>
    </row>
    <row r="99" spans="1:8" ht="11.25" customHeight="1" x14ac:dyDescent="0.3">
      <c r="A99" s="85" t="s">
        <v>75</v>
      </c>
      <c r="B99" s="86"/>
      <c r="C99" s="4"/>
      <c r="D99" s="28"/>
      <c r="E99" s="59">
        <v>18.5</v>
      </c>
      <c r="F99" s="34">
        <f t="shared" si="4"/>
        <v>0</v>
      </c>
      <c r="G99" s="4">
        <v>0.6</v>
      </c>
      <c r="H99" s="11">
        <f t="shared" si="5"/>
        <v>0</v>
      </c>
    </row>
    <row r="100" spans="1:8" ht="11.25" customHeight="1" x14ac:dyDescent="0.3">
      <c r="A100" s="89" t="s">
        <v>59</v>
      </c>
      <c r="B100" s="90"/>
      <c r="C100" s="3"/>
      <c r="D100" s="3"/>
      <c r="E100" s="3"/>
      <c r="F100" s="55">
        <f>SUM(F79:F99)</f>
        <v>0</v>
      </c>
      <c r="G100" s="3"/>
      <c r="H100" s="56">
        <f>SUM(H79:H99)</f>
        <v>0</v>
      </c>
    </row>
    <row r="101" spans="1:8" ht="11.25" customHeight="1" x14ac:dyDescent="0.3">
      <c r="A101" s="5"/>
      <c r="B101" s="5"/>
      <c r="C101" s="5"/>
      <c r="D101" s="5"/>
      <c r="E101" s="5"/>
      <c r="F101" s="5"/>
      <c r="G101" s="5"/>
      <c r="H101" s="5"/>
    </row>
    <row r="102" spans="1:8" ht="15.5" x14ac:dyDescent="0.35">
      <c r="A102" s="13" t="s">
        <v>76</v>
      </c>
      <c r="B102" s="14"/>
      <c r="C102" s="14"/>
      <c r="D102" s="14"/>
      <c r="E102" s="14"/>
      <c r="F102" s="14"/>
      <c r="G102" s="14"/>
      <c r="H102" s="15"/>
    </row>
    <row r="103" spans="1:8" x14ac:dyDescent="0.3">
      <c r="A103" s="16"/>
      <c r="B103" s="5"/>
      <c r="C103" s="127" t="s">
        <v>77</v>
      </c>
      <c r="D103" s="128"/>
      <c r="E103" s="127" t="s">
        <v>78</v>
      </c>
      <c r="F103" s="128"/>
      <c r="G103" s="26" t="s">
        <v>79</v>
      </c>
      <c r="H103" s="17"/>
    </row>
    <row r="104" spans="1:8" x14ac:dyDescent="0.3">
      <c r="A104" s="16"/>
      <c r="B104" s="25" t="s">
        <v>80</v>
      </c>
      <c r="C104" s="125">
        <f>F39+F70</f>
        <v>0</v>
      </c>
      <c r="D104" s="126"/>
      <c r="E104" s="125">
        <f>F100</f>
        <v>0</v>
      </c>
      <c r="F104" s="126"/>
      <c r="G104" s="48">
        <f>C104-E104</f>
        <v>0</v>
      </c>
      <c r="H104" s="17"/>
    </row>
    <row r="105" spans="1:8" x14ac:dyDescent="0.3">
      <c r="A105" s="16"/>
      <c r="B105" s="27"/>
      <c r="C105" s="5"/>
      <c r="D105" s="5"/>
      <c r="E105" s="31"/>
      <c r="F105" s="5"/>
      <c r="G105" s="5"/>
      <c r="H105" s="17"/>
    </row>
    <row r="106" spans="1:8" x14ac:dyDescent="0.3">
      <c r="A106" s="16"/>
      <c r="B106" s="27"/>
      <c r="C106" s="5"/>
      <c r="D106" s="5"/>
      <c r="E106" s="31"/>
      <c r="F106" s="5"/>
      <c r="G106" s="5"/>
      <c r="H106" s="17" t="s">
        <v>92</v>
      </c>
    </row>
    <row r="107" spans="1:8" x14ac:dyDescent="0.3">
      <c r="A107" s="16"/>
      <c r="B107" s="20"/>
      <c r="C107" s="5"/>
      <c r="D107" s="5"/>
      <c r="E107" s="5"/>
      <c r="F107" s="5"/>
      <c r="G107" s="5"/>
      <c r="H107" s="17"/>
    </row>
    <row r="108" spans="1:8" x14ac:dyDescent="0.3">
      <c r="A108" s="16"/>
      <c r="B108" s="20"/>
      <c r="C108" s="129" t="s">
        <v>81</v>
      </c>
      <c r="D108" s="130"/>
      <c r="E108" s="129" t="s">
        <v>10</v>
      </c>
      <c r="F108" s="130"/>
      <c r="G108" s="26" t="s">
        <v>82</v>
      </c>
      <c r="H108" s="17"/>
    </row>
    <row r="109" spans="1:8" x14ac:dyDescent="0.3">
      <c r="A109" s="12"/>
      <c r="B109" s="26" t="s">
        <v>83</v>
      </c>
      <c r="C109" s="123">
        <f>H70+H100</f>
        <v>0</v>
      </c>
      <c r="D109" s="124"/>
      <c r="E109" s="123">
        <f>H39</f>
        <v>0</v>
      </c>
      <c r="F109" s="124"/>
      <c r="G109" s="35">
        <f>IF(E109=0,0,E109/C109)</f>
        <v>0</v>
      </c>
      <c r="H109" s="17"/>
    </row>
    <row r="110" spans="1:8" x14ac:dyDescent="0.3">
      <c r="A110" s="23"/>
      <c r="B110" s="18"/>
      <c r="C110" s="18"/>
      <c r="D110" s="18"/>
      <c r="E110" s="18"/>
      <c r="F110" s="18"/>
      <c r="G110" s="18"/>
      <c r="H110" s="19"/>
    </row>
    <row r="111" spans="1:8" x14ac:dyDescent="0.3">
      <c r="A111" s="5"/>
      <c r="B111" s="5"/>
      <c r="C111" s="5"/>
      <c r="D111" s="5"/>
      <c r="E111" s="5"/>
      <c r="F111" s="5"/>
      <c r="G111" s="5"/>
      <c r="H111" s="5"/>
    </row>
    <row r="112" spans="1:8" ht="15.75" customHeight="1" x14ac:dyDescent="0.3">
      <c r="A112" s="134" t="s">
        <v>125</v>
      </c>
      <c r="B112" s="135"/>
      <c r="C112" s="135"/>
      <c r="D112" s="135"/>
      <c r="E112" s="135"/>
      <c r="F112" s="135"/>
      <c r="G112" s="135"/>
      <c r="H112" s="136"/>
    </row>
    <row r="113" spans="1:8" x14ac:dyDescent="0.3">
      <c r="A113" s="137"/>
      <c r="B113" s="138"/>
      <c r="C113" s="138"/>
      <c r="D113" s="138"/>
      <c r="E113" s="138"/>
      <c r="F113" s="138"/>
      <c r="G113" s="138"/>
      <c r="H113" s="139"/>
    </row>
    <row r="114" spans="1:8" x14ac:dyDescent="0.3">
      <c r="A114" s="137"/>
      <c r="B114" s="138"/>
      <c r="C114" s="138"/>
      <c r="D114" s="138"/>
      <c r="E114" s="138"/>
      <c r="F114" s="138"/>
      <c r="G114" s="138"/>
      <c r="H114" s="139"/>
    </row>
    <row r="115" spans="1:8" x14ac:dyDescent="0.3">
      <c r="A115" s="137"/>
      <c r="B115" s="138"/>
      <c r="C115" s="138"/>
      <c r="D115" s="138"/>
      <c r="E115" s="138"/>
      <c r="F115" s="138"/>
      <c r="G115" s="138"/>
      <c r="H115" s="139"/>
    </row>
    <row r="116" spans="1:8" x14ac:dyDescent="0.3">
      <c r="A116" s="140"/>
      <c r="B116" s="141"/>
      <c r="C116" s="141"/>
      <c r="D116" s="141"/>
      <c r="E116" s="141"/>
      <c r="F116" s="141"/>
      <c r="G116" s="141"/>
      <c r="H116" s="142"/>
    </row>
    <row r="117" spans="1:8" x14ac:dyDescent="0.3">
      <c r="A117" s="132" t="s">
        <v>105</v>
      </c>
      <c r="B117" s="132"/>
      <c r="C117" s="81"/>
      <c r="D117" s="81"/>
      <c r="E117" s="81"/>
      <c r="F117" s="81"/>
      <c r="G117" s="81"/>
      <c r="H117" s="81"/>
    </row>
    <row r="118" spans="1:8" x14ac:dyDescent="0.3">
      <c r="A118" s="131"/>
      <c r="B118" s="131"/>
      <c r="C118" s="82"/>
      <c r="D118" s="82"/>
      <c r="E118" s="82"/>
      <c r="F118" s="82"/>
      <c r="G118" s="82"/>
      <c r="H118" s="82"/>
    </row>
    <row r="119" spans="1:8" x14ac:dyDescent="0.3">
      <c r="A119" s="133" t="s">
        <v>106</v>
      </c>
      <c r="B119" s="133"/>
      <c r="C119" s="83"/>
      <c r="D119" s="83"/>
      <c r="E119" s="83"/>
      <c r="F119" s="83"/>
      <c r="G119" s="83"/>
      <c r="H119" s="83"/>
    </row>
    <row r="120" spans="1:8" x14ac:dyDescent="0.3">
      <c r="A120" s="84"/>
      <c r="B120" s="84"/>
      <c r="C120" s="83"/>
      <c r="D120" s="83"/>
      <c r="E120" s="83"/>
      <c r="F120" s="83"/>
      <c r="G120" s="83"/>
      <c r="H120" s="83"/>
    </row>
    <row r="121" spans="1:8" x14ac:dyDescent="0.3">
      <c r="A121" s="20" t="s">
        <v>84</v>
      </c>
      <c r="B121" s="5"/>
      <c r="C121" s="5"/>
      <c r="D121" s="5"/>
      <c r="E121" s="20" t="s">
        <v>85</v>
      </c>
      <c r="F121" s="5"/>
      <c r="G121" s="5"/>
      <c r="H121" s="5"/>
    </row>
    <row r="122" spans="1:8" x14ac:dyDescent="0.3">
      <c r="A122" s="122"/>
      <c r="B122" s="122"/>
      <c r="C122" s="122"/>
      <c r="D122" s="122"/>
      <c r="E122" s="122"/>
      <c r="F122" s="122"/>
      <c r="G122" s="122"/>
      <c r="H122" s="122"/>
    </row>
    <row r="123" spans="1:8" x14ac:dyDescent="0.3">
      <c r="A123" s="8"/>
      <c r="B123" s="8"/>
      <c r="C123" s="8"/>
      <c r="D123" s="8"/>
      <c r="E123" s="8" t="s">
        <v>107</v>
      </c>
      <c r="F123" s="8"/>
      <c r="G123" s="8"/>
      <c r="H123" s="8"/>
    </row>
    <row r="124" spans="1:8" x14ac:dyDescent="0.3">
      <c r="A124" s="21" t="s">
        <v>89</v>
      </c>
      <c r="B124" s="14"/>
      <c r="C124" s="14"/>
      <c r="D124" s="14"/>
      <c r="E124" s="14"/>
      <c r="F124" s="14"/>
      <c r="G124" s="14"/>
      <c r="H124" s="15"/>
    </row>
    <row r="125" spans="1:8" x14ac:dyDescent="0.3">
      <c r="A125" s="72" t="s">
        <v>86</v>
      </c>
      <c r="B125" s="73"/>
      <c r="C125" s="73"/>
      <c r="D125" s="73"/>
      <c r="E125" s="73"/>
      <c r="F125" s="73"/>
      <c r="G125" s="73"/>
      <c r="H125" s="74"/>
    </row>
    <row r="126" spans="1:8" x14ac:dyDescent="0.3">
      <c r="A126" s="72" t="s">
        <v>87</v>
      </c>
      <c r="B126" s="73"/>
      <c r="C126" s="73"/>
      <c r="D126" s="73"/>
      <c r="E126" s="73"/>
      <c r="F126" s="73"/>
      <c r="G126" s="73"/>
      <c r="H126" s="74"/>
    </row>
    <row r="127" spans="1:8" x14ac:dyDescent="0.3">
      <c r="A127" s="72" t="s">
        <v>115</v>
      </c>
      <c r="B127" s="73"/>
      <c r="C127" s="73"/>
      <c r="D127" s="73"/>
      <c r="E127" s="73"/>
      <c r="F127" s="73"/>
      <c r="G127" s="73"/>
      <c r="H127" s="74"/>
    </row>
    <row r="128" spans="1:8" x14ac:dyDescent="0.3">
      <c r="A128" s="22" t="s">
        <v>131</v>
      </c>
      <c r="B128" s="5"/>
      <c r="C128" s="5"/>
      <c r="D128" s="5"/>
      <c r="E128" s="5"/>
      <c r="F128" s="5"/>
      <c r="G128" s="5"/>
      <c r="H128" s="17"/>
    </row>
    <row r="129" spans="1:8" x14ac:dyDescent="0.3">
      <c r="A129" s="16" t="s">
        <v>132</v>
      </c>
      <c r="B129" s="5"/>
      <c r="C129" s="5"/>
      <c r="D129" s="5"/>
      <c r="E129" s="5"/>
      <c r="F129" s="5"/>
      <c r="G129" s="5"/>
      <c r="H129" s="17"/>
    </row>
    <row r="130" spans="1:8" x14ac:dyDescent="0.3">
      <c r="A130" s="16" t="s">
        <v>133</v>
      </c>
      <c r="B130" s="5"/>
      <c r="C130" s="5"/>
      <c r="D130" s="5"/>
      <c r="E130" s="5"/>
      <c r="F130" s="5"/>
      <c r="G130" s="5"/>
      <c r="H130" s="17"/>
    </row>
    <row r="131" spans="1:8" x14ac:dyDescent="0.3">
      <c r="A131" s="22" t="s">
        <v>110</v>
      </c>
      <c r="B131" s="8"/>
      <c r="C131" s="8"/>
      <c r="D131" s="8"/>
      <c r="E131" s="8"/>
      <c r="F131" s="8"/>
      <c r="G131" s="8"/>
      <c r="H131" s="46"/>
    </row>
    <row r="132" spans="1:8" x14ac:dyDescent="0.3">
      <c r="A132" s="75" t="s">
        <v>111</v>
      </c>
      <c r="B132" s="76"/>
      <c r="C132" s="76"/>
      <c r="D132" s="76"/>
      <c r="E132" s="76"/>
      <c r="F132" s="76"/>
      <c r="G132" s="76"/>
      <c r="H132" s="77"/>
    </row>
    <row r="133" spans="1:8" ht="12.75" customHeight="1" x14ac:dyDescent="0.3">
      <c r="A133" s="78" t="s">
        <v>112</v>
      </c>
      <c r="B133" s="79"/>
      <c r="C133" s="79"/>
      <c r="D133" s="79"/>
      <c r="E133" s="79"/>
      <c r="F133" s="79"/>
      <c r="G133" s="79"/>
      <c r="H133" s="80"/>
    </row>
    <row r="134" spans="1:8" x14ac:dyDescent="0.3">
      <c r="A134" s="22" t="s">
        <v>88</v>
      </c>
      <c r="B134" s="5"/>
      <c r="C134" s="5"/>
      <c r="D134" s="5"/>
      <c r="E134" s="5"/>
      <c r="F134" s="5"/>
      <c r="G134" s="5"/>
      <c r="H134" s="17"/>
    </row>
    <row r="135" spans="1:8" ht="12.75" customHeight="1" x14ac:dyDescent="0.3">
      <c r="A135" s="66" t="s">
        <v>104</v>
      </c>
      <c r="B135" s="67"/>
      <c r="C135" s="67"/>
      <c r="D135" s="67"/>
      <c r="E135" s="67"/>
      <c r="F135" s="67"/>
      <c r="G135" s="67"/>
      <c r="H135" s="68"/>
    </row>
    <row r="136" spans="1:8" x14ac:dyDescent="0.3">
      <c r="A136" s="66"/>
      <c r="B136" s="67"/>
      <c r="C136" s="67"/>
      <c r="D136" s="67"/>
      <c r="E136" s="67"/>
      <c r="F136" s="67"/>
      <c r="G136" s="67"/>
      <c r="H136" s="68"/>
    </row>
    <row r="137" spans="1:8" ht="12.75" customHeight="1" x14ac:dyDescent="0.3">
      <c r="A137" s="66"/>
      <c r="B137" s="67"/>
      <c r="C137" s="67"/>
      <c r="D137" s="67"/>
      <c r="E137" s="67"/>
      <c r="F137" s="67"/>
      <c r="G137" s="67"/>
      <c r="H137" s="68"/>
    </row>
    <row r="138" spans="1:8" ht="9" customHeight="1" x14ac:dyDescent="0.3">
      <c r="A138" s="69"/>
      <c r="B138" s="70"/>
      <c r="C138" s="70"/>
      <c r="D138" s="70"/>
      <c r="E138" s="70"/>
      <c r="F138" s="70"/>
      <c r="G138" s="70"/>
      <c r="H138" s="71"/>
    </row>
    <row r="139" spans="1:8" ht="12.75" customHeight="1" x14ac:dyDescent="0.3">
      <c r="A139" s="5"/>
      <c r="B139" s="5">
        <f>SUM(E21:E38,G21:G38,E43:E68,G43:G68,E79:E99,G79:G99)*SUM(D79:D99,H100,D43:D69,D21:D24,D32:D38,H24:H30)/10000</f>
        <v>0</v>
      </c>
      <c r="C139" s="5"/>
      <c r="D139" s="5"/>
      <c r="E139" s="5"/>
      <c r="F139" s="5"/>
      <c r="G139" s="5"/>
      <c r="H139" s="5"/>
    </row>
    <row r="140" spans="1:8" ht="15" customHeight="1" x14ac:dyDescent="0.3">
      <c r="A140" s="5"/>
      <c r="B140" s="5"/>
      <c r="C140" s="5"/>
      <c r="D140" s="5"/>
      <c r="E140" s="5"/>
      <c r="F140" s="5"/>
      <c r="G140" s="5"/>
      <c r="H140" s="5"/>
    </row>
    <row r="141" spans="1:8" x14ac:dyDescent="0.3">
      <c r="A141" s="5"/>
      <c r="B141" s="5"/>
      <c r="C141" s="5"/>
      <c r="D141" s="5"/>
      <c r="E141" s="5"/>
      <c r="F141" s="5"/>
      <c r="G141" s="5"/>
      <c r="H141" s="5"/>
    </row>
    <row r="142" spans="1:8" x14ac:dyDescent="0.3">
      <c r="A142" s="5"/>
      <c r="B142" s="5"/>
      <c r="C142" s="5"/>
      <c r="D142" s="5"/>
      <c r="E142" s="5"/>
      <c r="F142" s="5"/>
      <c r="G142" s="5"/>
      <c r="H142" s="5"/>
    </row>
    <row r="143" spans="1:8" x14ac:dyDescent="0.3">
      <c r="A143" s="5"/>
      <c r="B143" s="5"/>
      <c r="C143" s="5"/>
      <c r="D143" s="5"/>
      <c r="E143" s="5"/>
      <c r="F143" s="5"/>
      <c r="G143" s="5"/>
      <c r="H143" s="5"/>
    </row>
    <row r="144" spans="1:8" x14ac:dyDescent="0.3">
      <c r="A144" s="5"/>
      <c r="B144" s="5"/>
      <c r="C144" s="5"/>
      <c r="D144" s="5"/>
      <c r="E144" s="5"/>
      <c r="F144" s="5"/>
      <c r="G144" s="5"/>
      <c r="H144" s="5"/>
    </row>
    <row r="145" spans="1:8" x14ac:dyDescent="0.3">
      <c r="A145" s="5"/>
      <c r="B145" s="5"/>
      <c r="C145" s="5"/>
      <c r="D145" s="5"/>
      <c r="E145" s="5"/>
      <c r="F145" s="5"/>
      <c r="G145" s="5"/>
      <c r="H145" s="5"/>
    </row>
    <row r="146" spans="1:8" x14ac:dyDescent="0.3">
      <c r="A146" s="5"/>
      <c r="B146" s="5"/>
      <c r="C146" s="5"/>
      <c r="D146" s="5"/>
      <c r="E146" s="5"/>
      <c r="F146" s="5"/>
      <c r="G146" s="5"/>
      <c r="H146" s="5"/>
    </row>
    <row r="147" spans="1:8" x14ac:dyDescent="0.3">
      <c r="A147" s="5"/>
      <c r="B147" s="5"/>
      <c r="C147" s="5"/>
      <c r="D147" s="5"/>
      <c r="E147" s="5"/>
      <c r="F147" s="5"/>
      <c r="G147" s="5"/>
      <c r="H147" s="5"/>
    </row>
    <row r="148" spans="1:8" x14ac:dyDescent="0.3">
      <c r="A148" s="5"/>
      <c r="B148" s="5"/>
      <c r="C148" s="5"/>
      <c r="D148" s="5"/>
      <c r="E148" s="5"/>
      <c r="F148" s="5"/>
      <c r="G148" s="5"/>
      <c r="H148" s="5"/>
    </row>
  </sheetData>
  <sheetProtection algorithmName="SHA-512" hashValue="Q7FGQQECTgakElO4x7/FpcAi0Dk+tIXR0YkWcciwQ7H+mvbQsHJ24Zug2x1fuA8EAMIpNvBTo9VkTtiNKIBcvw==" saltValue="74DZX+xnZM9+xOImKjUb1w==" spinCount="100000" sheet="1" selectLockedCells="1"/>
  <mergeCells count="113">
    <mergeCell ref="A100:B100"/>
    <mergeCell ref="E122:H122"/>
    <mergeCell ref="A122:D122"/>
    <mergeCell ref="C109:D109"/>
    <mergeCell ref="C104:D104"/>
    <mergeCell ref="C103:D103"/>
    <mergeCell ref="C108:D108"/>
    <mergeCell ref="E103:F103"/>
    <mergeCell ref="E104:F104"/>
    <mergeCell ref="E108:F108"/>
    <mergeCell ref="E109:F109"/>
    <mergeCell ref="A118:B118"/>
    <mergeCell ref="A117:B117"/>
    <mergeCell ref="A119:B119"/>
    <mergeCell ref="A112:H116"/>
    <mergeCell ref="A96:B96"/>
    <mergeCell ref="A97:B97"/>
    <mergeCell ref="A98:B98"/>
    <mergeCell ref="A99:B99"/>
    <mergeCell ref="A90:B90"/>
    <mergeCell ref="A91:B91"/>
    <mergeCell ref="A92:B92"/>
    <mergeCell ref="A93:B93"/>
    <mergeCell ref="A94:B94"/>
    <mergeCell ref="A87:B87"/>
    <mergeCell ref="A88:B88"/>
    <mergeCell ref="A89:B89"/>
    <mergeCell ref="A79:B79"/>
    <mergeCell ref="A80:B80"/>
    <mergeCell ref="A81:B81"/>
    <mergeCell ref="A82:B82"/>
    <mergeCell ref="A83:B83"/>
    <mergeCell ref="A95:B95"/>
    <mergeCell ref="A68:B68"/>
    <mergeCell ref="A85:B85"/>
    <mergeCell ref="A86:B86"/>
    <mergeCell ref="A69:B69"/>
    <mergeCell ref="A70:B70"/>
    <mergeCell ref="A58:B58"/>
    <mergeCell ref="A59:B59"/>
    <mergeCell ref="A60:B60"/>
    <mergeCell ref="A55:B55"/>
    <mergeCell ref="A57:B57"/>
    <mergeCell ref="A78:B78"/>
    <mergeCell ref="A64:B64"/>
    <mergeCell ref="A65:B65"/>
    <mergeCell ref="A66:B66"/>
    <mergeCell ref="A67:B67"/>
    <mergeCell ref="A63:B63"/>
    <mergeCell ref="A61:B61"/>
    <mergeCell ref="A62:B62"/>
    <mergeCell ref="A56:B56"/>
    <mergeCell ref="A50:B50"/>
    <mergeCell ref="A38:B38"/>
    <mergeCell ref="A39:B39"/>
    <mergeCell ref="A40:B40"/>
    <mergeCell ref="A32:B32"/>
    <mergeCell ref="A33:B33"/>
    <mergeCell ref="A36:B36"/>
    <mergeCell ref="A7:H7"/>
    <mergeCell ref="A8:H8"/>
    <mergeCell ref="A9:H9"/>
    <mergeCell ref="B11:D11"/>
    <mergeCell ref="B12:D12"/>
    <mergeCell ref="B13:D13"/>
    <mergeCell ref="A34:B34"/>
    <mergeCell ref="A35:B35"/>
    <mergeCell ref="F16:G16"/>
    <mergeCell ref="B14:D14"/>
    <mergeCell ref="B15:D15"/>
    <mergeCell ref="F15:G15"/>
    <mergeCell ref="F11:H11"/>
    <mergeCell ref="F12:H12"/>
    <mergeCell ref="F13:H13"/>
    <mergeCell ref="F14:H14"/>
    <mergeCell ref="A23:B23"/>
    <mergeCell ref="H18:H19"/>
    <mergeCell ref="A21:B21"/>
    <mergeCell ref="A20:B20"/>
    <mergeCell ref="E18:E19"/>
    <mergeCell ref="D18:D19"/>
    <mergeCell ref="C18:C19"/>
    <mergeCell ref="A18:B19"/>
    <mergeCell ref="G18:G19"/>
    <mergeCell ref="A48:B48"/>
    <mergeCell ref="A24:B24"/>
    <mergeCell ref="A30:B30"/>
    <mergeCell ref="A46:B46"/>
    <mergeCell ref="A47:B47"/>
    <mergeCell ref="B16:D16"/>
    <mergeCell ref="F18:F19"/>
    <mergeCell ref="A135:H138"/>
    <mergeCell ref="A127:H127"/>
    <mergeCell ref="A126:H126"/>
    <mergeCell ref="A125:H125"/>
    <mergeCell ref="A132:H132"/>
    <mergeCell ref="A133:H133"/>
    <mergeCell ref="C117:H117"/>
    <mergeCell ref="C118:H118"/>
    <mergeCell ref="C119:H120"/>
    <mergeCell ref="A120:B120"/>
    <mergeCell ref="A31:B31"/>
    <mergeCell ref="A25:B25"/>
    <mergeCell ref="A29:B29"/>
    <mergeCell ref="A17:B17"/>
    <mergeCell ref="A37:B37"/>
    <mergeCell ref="A42:B42"/>
    <mergeCell ref="A43:B43"/>
    <mergeCell ref="A44:B44"/>
    <mergeCell ref="A45:B45"/>
    <mergeCell ref="A51:B51"/>
    <mergeCell ref="A41:B41"/>
    <mergeCell ref="A22:B22"/>
  </mergeCells>
  <conditionalFormatting sqref="G104">
    <cfRule type="cellIs" dxfId="1" priority="1" stopIfTrue="1" operator="greaterThan">
      <formula>0</formula>
    </cfRule>
    <cfRule type="cellIs" dxfId="0" priority="2" stopIfTrue="1" operator="lessThan">
      <formula>0</formula>
    </cfRule>
  </conditionalFormatting>
  <dataValidations xWindow="586" yWindow="493" count="2">
    <dataValidation allowBlank="1" showInputMessage="1" showErrorMessage="1" prompt="Agridea Nachweis Plus_x000a_Formular C1:_x000a_Total auf Futterfläche _x000a_zu produzierendes Grundfutter" sqref="H24" xr:uid="{00000000-0002-0000-0000-000000000000}"/>
    <dataValidation allowBlank="1" showInputMessage="1" showErrorMessage="1" prompt="Agridea Nachweis Plus_x000a_Formular B_x000a_Wegfuhr dt TS" sqref="H30" xr:uid="{00000000-0002-0000-0000-000001000000}"/>
  </dataValidations>
  <pageMargins left="0.70866141732283472" right="0.27559055118110237" top="0" bottom="0.16304347826086957"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xWindow="586" yWindow="493" count="2">
        <x14:dataValidation type="list" allowBlank="1" showInputMessage="1" showErrorMessage="1" xr:uid="{00000000-0002-0000-0000-000002000000}">
          <x14:formula1>
            <xm:f>Tabelle2!$A$4:$A$10</xm:f>
          </x14:formula1>
          <xm:sqref>F15:G15</xm:sqref>
        </x14:dataValidation>
        <x14:dataValidation type="list" allowBlank="1" showInputMessage="1" showErrorMessage="1" xr:uid="{00000000-0002-0000-0000-000003000000}">
          <x14:formula1>
            <xm:f>Tabelle2!$A$1:$A$2</xm:f>
          </x14:formula1>
          <xm:sqref>F16:G16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activeCell="G16" sqref="G16"/>
    </sheetView>
  </sheetViews>
  <sheetFormatPr baseColWidth="10" defaultRowHeight="12.5" x14ac:dyDescent="0.25"/>
  <sheetData>
    <row r="1" spans="1:1" x14ac:dyDescent="0.25">
      <c r="A1" s="32" t="s">
        <v>30</v>
      </c>
    </row>
    <row r="2" spans="1:1" x14ac:dyDescent="0.25">
      <c r="A2" s="32" t="s">
        <v>31</v>
      </c>
    </row>
    <row r="3" spans="1:1" x14ac:dyDescent="0.25">
      <c r="A3" s="32"/>
    </row>
    <row r="4" spans="1:1" x14ac:dyDescent="0.25">
      <c r="A4" s="32" t="s">
        <v>33</v>
      </c>
    </row>
    <row r="5" spans="1:1" x14ac:dyDescent="0.25">
      <c r="A5" s="32" t="s">
        <v>32</v>
      </c>
    </row>
    <row r="6" spans="1:1" x14ac:dyDescent="0.25">
      <c r="A6" s="32" t="s">
        <v>34</v>
      </c>
    </row>
    <row r="7" spans="1:1" x14ac:dyDescent="0.25">
      <c r="A7" s="32" t="s">
        <v>35</v>
      </c>
    </row>
    <row r="8" spans="1:1" x14ac:dyDescent="0.25">
      <c r="A8" s="32" t="s">
        <v>36</v>
      </c>
    </row>
    <row r="9" spans="1:1" x14ac:dyDescent="0.25">
      <c r="A9" s="32" t="s">
        <v>37</v>
      </c>
    </row>
    <row r="10" spans="1:1" x14ac:dyDescent="0.25">
      <c r="A10" s="32" t="s">
        <v>38</v>
      </c>
    </row>
    <row r="11" spans="1:1" x14ac:dyDescent="0.25">
      <c r="A11" s="32"/>
    </row>
    <row r="12" spans="1:1" x14ac:dyDescent="0.25">
      <c r="A12" s="32" t="s">
        <v>90</v>
      </c>
    </row>
    <row r="13" spans="1:1" x14ac:dyDescent="0.25">
      <c r="A13" s="32" t="s">
        <v>91</v>
      </c>
    </row>
  </sheetData>
  <sheetProtection selectLockedCells="1" selectUnlockedCell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F856EF0905BD4FA45EA4D64B3E89FD" ma:contentTypeVersion="16" ma:contentTypeDescription="Ein neues Dokument erstellen." ma:contentTypeScope="" ma:versionID="72c7a5977820384afd93307090abe2e8">
  <xsd:schema xmlns:xsd="http://www.w3.org/2001/XMLSchema" xmlns:xs="http://www.w3.org/2001/XMLSchema" xmlns:p="http://schemas.microsoft.com/office/2006/metadata/properties" xmlns:ns2="472aa7d3-1a1f-43e4-be24-a6139d636476" xmlns:ns3="e0b1cd9b-3efd-4a39-a728-7a2885d007c5" targetNamespace="http://schemas.microsoft.com/office/2006/metadata/properties" ma:root="true" ma:fieldsID="1e022d56d75e2131916933fa97d5b9f5" ns2:_="" ns3:_="">
    <xsd:import namespace="472aa7d3-1a1f-43e4-be24-a6139d636476"/>
    <xsd:import namespace="e0b1cd9b-3efd-4a39-a728-7a2885d007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aa7d3-1a1f-43e4-be24-a6139d636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ad3d365-eca3-43f0-b8b4-c05a73f16a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b1cd9b-3efd-4a39-a728-7a2885d007c5"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0160b367-6b9a-4bb2-999c-8eadaef1c8a4}" ma:internalName="TaxCatchAll" ma:showField="CatchAllData" ma:web="e0b1cd9b-3efd-4a39-a728-7a2885d007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C8243-5161-4D88-93F1-67212E0E1B67}"/>
</file>

<file path=customXml/itemProps2.xml><?xml version="1.0" encoding="utf-8"?>
<ds:datastoreItem xmlns:ds="http://schemas.openxmlformats.org/officeDocument/2006/customXml" ds:itemID="{C5998469-26C6-4CA5-8364-06FA2EE9C66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DB-TS-Kalkulation</vt:lpstr>
      <vt:lpstr>Tabelle2</vt:lpstr>
      <vt:lpstr>'DB-TS-Kalkulation'!Druckbereich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Aeschbacher</dc:creator>
  <cp:lastModifiedBy>Josef Christen</cp:lastModifiedBy>
  <cp:lastPrinted>2022-08-30T08:29:10Z</cp:lastPrinted>
  <dcterms:created xsi:type="dcterms:W3CDTF">2013-09-30T12:01:50Z</dcterms:created>
  <dcterms:modified xsi:type="dcterms:W3CDTF">2024-01-09T14:51:05Z</dcterms:modified>
</cp:coreProperties>
</file>